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https://egisfr.sharepoint.com/sites/prb_portal/Shared Documents/8. AD HOC STUDIES/2024 Cost of Capital/"/>
    </mc:Choice>
  </mc:AlternateContent>
  <xr:revisionPtr revIDLastSave="1746" documentId="8_{3ED70A38-5636-4B0A-8F4E-9525AD118FD0}" xr6:coauthVersionLast="47" xr6:coauthVersionMax="47" xr10:uidLastSave="{01B23B13-2958-438F-951F-521CB659C056}"/>
  <bookViews>
    <workbookView xWindow="-120" yWindow="-16320" windowWidth="29040" windowHeight="15840" tabRatio="594" xr2:uid="{31033ADA-9BD7-45F4-A424-1DE58FE26899}"/>
  </bookViews>
  <sheets>
    <sheet name="Reporting tool" sheetId="5" r:id="rId1"/>
    <sheet name="Option 1 data" sheetId="3" state="hidden" r:id="rId2"/>
  </sheets>
  <definedNames>
    <definedName name="_xlnm.Print_Area" localSheetId="0">'Reporting tool'!$A$15:$I$136</definedName>
    <definedName name="_xlnm.Print_Titles" localSheetId="0">'Reporting tool'!$2:$3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2" i="5" l="1"/>
  <c r="H32" i="5"/>
  <c r="G32" i="5"/>
  <c r="F32" i="5"/>
  <c r="G120" i="5"/>
  <c r="F120" i="5"/>
  <c r="E120" i="5"/>
  <c r="I120" i="5"/>
  <c r="H120" i="5"/>
  <c r="E24" i="5" a="1"/>
  <c r="E24" i="5" s="1"/>
  <c r="F24" i="5" a="1"/>
  <c r="F24" i="5" s="1"/>
  <c r="G24" i="5" a="1"/>
  <c r="G24" i="5" s="1"/>
  <c r="H24" i="5" a="1"/>
  <c r="H24" i="5" s="1"/>
  <c r="I24" i="5" a="1"/>
  <c r="I24" i="5" s="1"/>
  <c r="F23" i="5" a="1"/>
  <c r="F23" i="5" s="1"/>
  <c r="G23" i="5" a="1"/>
  <c r="G23" i="5" s="1"/>
  <c r="H23" i="5" a="1"/>
  <c r="H23" i="5" s="1"/>
  <c r="I23" i="5" a="1"/>
  <c r="I23" i="5" s="1"/>
  <c r="E23" i="5" a="1"/>
  <c r="E23" i="5" s="1"/>
  <c r="I48" i="5"/>
  <c r="I104" i="5" s="1"/>
  <c r="H48" i="5"/>
  <c r="H104" i="5" s="1"/>
  <c r="G48" i="5"/>
  <c r="G104" i="5" s="1"/>
  <c r="F48" i="5"/>
  <c r="F104" i="5" s="1"/>
  <c r="E48" i="5"/>
  <c r="E104" i="5" s="1"/>
  <c r="E68" i="5"/>
  <c r="F68" i="5"/>
  <c r="G68" i="5"/>
  <c r="E61" i="5"/>
  <c r="F61" i="5"/>
  <c r="G61" i="5"/>
  <c r="H61" i="5"/>
  <c r="I61" i="5"/>
  <c r="E128" i="5"/>
  <c r="F128" i="5"/>
  <c r="G128" i="5"/>
  <c r="H128" i="5"/>
  <c r="I128" i="5"/>
  <c r="E127" i="5"/>
  <c r="F127" i="5"/>
  <c r="G127" i="5"/>
  <c r="H127" i="5"/>
  <c r="I127" i="5"/>
  <c r="I114" i="5" l="1"/>
  <c r="I115" i="5" s="1"/>
  <c r="H114" i="5"/>
  <c r="H115" i="5" s="1"/>
  <c r="G114" i="5"/>
  <c r="G115" i="5" s="1"/>
  <c r="F114" i="5"/>
  <c r="F115" i="5" s="1"/>
  <c r="E114" i="5"/>
  <c r="E115" i="5" s="1"/>
  <c r="E60" i="5"/>
  <c r="F60" i="5"/>
  <c r="G60" i="5"/>
  <c r="H60" i="5"/>
  <c r="I60" i="5"/>
  <c r="E32" i="5"/>
  <c r="F28" i="5"/>
  <c r="G28" i="5"/>
  <c r="H28" i="5"/>
  <c r="I28" i="5"/>
  <c r="E28" i="5"/>
  <c r="F26" i="5"/>
  <c r="G26" i="5"/>
  <c r="H26" i="5"/>
  <c r="I26" i="5"/>
  <c r="E26" i="5"/>
  <c r="I25" i="5"/>
  <c r="H25" i="5"/>
  <c r="G25" i="5"/>
  <c r="F25" i="5"/>
  <c r="E25" i="5"/>
  <c r="E27" i="5" l="1"/>
  <c r="E29" i="5" s="1"/>
  <c r="E76" i="5" s="1"/>
  <c r="I78" i="5" l="1"/>
  <c r="H78" i="5"/>
  <c r="G78" i="5"/>
  <c r="F78" i="5"/>
  <c r="E78" i="5"/>
  <c r="I77" i="5"/>
  <c r="H77" i="5"/>
  <c r="G77" i="5"/>
  <c r="F77" i="5"/>
  <c r="E77" i="5"/>
  <c r="I70" i="5"/>
  <c r="H70" i="5"/>
  <c r="G70" i="5"/>
  <c r="F70" i="5"/>
  <c r="E70" i="5"/>
  <c r="I69" i="5"/>
  <c r="H69" i="5"/>
  <c r="G69" i="5"/>
  <c r="F69" i="5"/>
  <c r="E69" i="5"/>
  <c r="I68" i="5"/>
  <c r="H68" i="5"/>
  <c r="I35" i="5"/>
  <c r="H35" i="5"/>
  <c r="G35" i="5"/>
  <c r="F35" i="5"/>
  <c r="E35" i="5"/>
  <c r="I31" i="5"/>
  <c r="I33" i="5" s="1"/>
  <c r="H31" i="5"/>
  <c r="H33" i="5" s="1"/>
  <c r="G31" i="5"/>
  <c r="G33" i="5" s="1"/>
  <c r="F31" i="5"/>
  <c r="F33" i="5" s="1"/>
  <c r="E31" i="5"/>
  <c r="E33" i="5" s="1"/>
  <c r="I27" i="5"/>
  <c r="I29" i="5" s="1"/>
  <c r="H27" i="5"/>
  <c r="H29" i="5" s="1"/>
  <c r="G27" i="5"/>
  <c r="G29" i="5" s="1"/>
  <c r="G76" i="5" s="1"/>
  <c r="F27" i="5"/>
  <c r="F29" i="5" s="1"/>
  <c r="F36" i="5" l="1"/>
  <c r="I67" i="5"/>
  <c r="E86" i="5"/>
  <c r="E67" i="5"/>
  <c r="E92" i="5" s="1"/>
  <c r="G86" i="5"/>
  <c r="G67" i="5"/>
  <c r="G92" i="5" s="1"/>
  <c r="H67" i="5"/>
  <c r="H92" i="5" s="1"/>
  <c r="F67" i="5"/>
  <c r="F92" i="5" s="1"/>
  <c r="I92" i="5"/>
  <c r="F86" i="5"/>
  <c r="H86" i="5"/>
  <c r="H76" i="5"/>
  <c r="H36" i="5"/>
  <c r="F76" i="5"/>
  <c r="I76" i="5"/>
  <c r="I36" i="5"/>
  <c r="G87" i="5"/>
  <c r="G75" i="5"/>
  <c r="G93" i="5" s="1"/>
  <c r="I86" i="5"/>
  <c r="G36" i="5"/>
  <c r="E36" i="5"/>
  <c r="E58" i="5" s="1"/>
  <c r="G58" i="5" l="1"/>
  <c r="G59" i="5" s="1"/>
  <c r="G85" i="5" s="1"/>
  <c r="E59" i="5"/>
  <c r="I58" i="5"/>
  <c r="I59" i="5" s="1"/>
  <c r="I85" i="5" s="1"/>
  <c r="F58" i="5"/>
  <c r="F59" i="5" s="1"/>
  <c r="F85" i="5" s="1"/>
  <c r="H58" i="5"/>
  <c r="H59" i="5" s="1"/>
  <c r="H85" i="5" s="1"/>
  <c r="E87" i="5"/>
  <c r="E75" i="5"/>
  <c r="E93" i="5" s="1"/>
  <c r="I87" i="5"/>
  <c r="I75" i="5"/>
  <c r="I93" i="5" s="1"/>
  <c r="F87" i="5"/>
  <c r="F75" i="5"/>
  <c r="F93" i="5" s="1"/>
  <c r="H87" i="5"/>
  <c r="H75" i="5"/>
  <c r="H93" i="5" s="1"/>
  <c r="I91" i="5" l="1"/>
  <c r="I100" i="5" s="1"/>
  <c r="I103" i="5" s="1"/>
  <c r="G91" i="5"/>
  <c r="H91" i="5"/>
  <c r="H100" i="5" s="1"/>
  <c r="H103" i="5" s="1"/>
  <c r="F91" i="5"/>
  <c r="E91" i="5"/>
  <c r="E85" i="5"/>
  <c r="E100" i="5" l="1"/>
  <c r="E103" i="5" s="1"/>
  <c r="F100" i="5"/>
  <c r="F103" i="5" s="1"/>
  <c r="G100" i="5"/>
  <c r="G103" i="5" s="1"/>
  <c r="I105" i="5"/>
  <c r="H105" i="5"/>
  <c r="I125" i="5" l="1"/>
  <c r="I126" i="5"/>
  <c r="H126" i="5"/>
  <c r="H125" i="5"/>
  <c r="E105" i="5"/>
  <c r="F105" i="5"/>
  <c r="G105" i="5"/>
  <c r="G126" i="5" l="1"/>
  <c r="G125" i="5"/>
  <c r="F126" i="5"/>
  <c r="F125" i="5"/>
  <c r="E126" i="5"/>
  <c r="E125" i="5"/>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<sst xmlns="http://schemas.openxmlformats.org/spreadsheetml/2006/main" count="288" uniqueCount="144">
  <si>
    <t>Colour coding</t>
  </si>
  <si>
    <t>Item 1</t>
  </si>
  <si>
    <t>Item 2</t>
  </si>
  <si>
    <t>Automatically computed or provided information by the PRB</t>
  </si>
  <si>
    <t>Item 3</t>
  </si>
  <si>
    <t>Dynamic selection</t>
  </si>
  <si>
    <t>Option 1. Efficient WACC</t>
  </si>
  <si>
    <t>References to the PRB Study</t>
  </si>
  <si>
    <t>Formula</t>
  </si>
  <si>
    <t>Risk-free rate (Rf)</t>
  </si>
  <si>
    <t>Tax rate (t)</t>
  </si>
  <si>
    <t>Gearing (G)</t>
  </si>
  <si>
    <t>Debt/Equity = D/E</t>
  </si>
  <si>
    <t>Asset beta (Ba)</t>
  </si>
  <si>
    <t>Equity beta (Be)</t>
  </si>
  <si>
    <t>Be = Ba * [1 + ( (1-t) * D/E)]</t>
  </si>
  <si>
    <t>Equity risk premium (ERP)</t>
  </si>
  <si>
    <t>ERP = Average return of market (Rm) - Rf</t>
  </si>
  <si>
    <t>Return on Equity (RoE)</t>
  </si>
  <si>
    <t>RoE = Rf + Be * ERP</t>
  </si>
  <si>
    <t>Debt premium</t>
  </si>
  <si>
    <t xml:space="preserve">Debt premium = 10-year Eurozone BBB bond yield – 10-year German government bond yield </t>
  </si>
  <si>
    <t>Cost of Debt (CoD)</t>
  </si>
  <si>
    <t>CoD = Rf + debt premium</t>
  </si>
  <si>
    <t>Share of financing through equity</t>
  </si>
  <si>
    <t>Share of financing through equity = 1 / (1+G)</t>
  </si>
  <si>
    <t>WACC</t>
  </si>
  <si>
    <t xml:space="preserve">Table 3 </t>
  </si>
  <si>
    <t>Determined costs - Reference Period 4</t>
  </si>
  <si>
    <t>Planned amounts for RP4</t>
  </si>
  <si>
    <t xml:space="preserve">Comments </t>
  </si>
  <si>
    <t>3.4 Total asset base</t>
  </si>
  <si>
    <t>3.6 Return on equity</t>
  </si>
  <si>
    <t>3.7 Average interest on debts</t>
  </si>
  <si>
    <t>3.8 Share of financing through equity</t>
  </si>
  <si>
    <t>1. Efficient WACC</t>
  </si>
  <si>
    <t>3.5  Cost of capital pre tax rate</t>
  </si>
  <si>
    <t>3.7 Average interest on debt</t>
  </si>
  <si>
    <t>Yes</t>
  </si>
  <si>
    <t>2. Administered WACC</t>
  </si>
  <si>
    <t>3. Hybrid WACC</t>
  </si>
  <si>
    <t>Fill in only if Option 2 is applicable. Use the (pre-tax) rate specified by your government.</t>
  </si>
  <si>
    <t>1.1   Staff</t>
  </si>
  <si>
    <t>1.2   Other operating costs</t>
  </si>
  <si>
    <t>1.3   Depreciation</t>
  </si>
  <si>
    <t>1.5   Exceptional items</t>
  </si>
  <si>
    <t>Comments from Member State</t>
  </si>
  <si>
    <t>Austria</t>
  </si>
  <si>
    <t>Bulgaria</t>
  </si>
  <si>
    <t>Croatia</t>
  </si>
  <si>
    <t>Cyprus</t>
  </si>
  <si>
    <t>Czech Republic</t>
  </si>
  <si>
    <t>Denmark</t>
  </si>
  <si>
    <t>Estonia</t>
  </si>
  <si>
    <t>Finland</t>
  </si>
  <si>
    <t>France</t>
  </si>
  <si>
    <t>Germany</t>
  </si>
  <si>
    <t>Greece</t>
  </si>
  <si>
    <t>Hungary</t>
  </si>
  <si>
    <t>Ireland</t>
  </si>
  <si>
    <t>Italy</t>
  </si>
  <si>
    <t>Latvia</t>
  </si>
  <si>
    <t>Lithuania</t>
  </si>
  <si>
    <t>Malta</t>
  </si>
  <si>
    <t>Netherlands</t>
  </si>
  <si>
    <t>Norway</t>
  </si>
  <si>
    <t>Poland</t>
  </si>
  <si>
    <t>Portugal</t>
  </si>
  <si>
    <t>Romania</t>
  </si>
  <si>
    <t>Slovakia</t>
  </si>
  <si>
    <t>Slovenia</t>
  </si>
  <si>
    <t>Spain</t>
  </si>
  <si>
    <t>Sweden</t>
  </si>
  <si>
    <t>Switzerland</t>
  </si>
  <si>
    <t>Belgium-Luxembourg</t>
  </si>
  <si>
    <t>Member State</t>
  </si>
  <si>
    <t>Gearing</t>
  </si>
  <si>
    <t>Item 4</t>
  </si>
  <si>
    <t xml:space="preserve">Year </t>
  </si>
  <si>
    <t>1. Parameters used by PRB</t>
  </si>
  <si>
    <t>Risk free rate (Rf)</t>
  </si>
  <si>
    <t>Asset Beta β(a)</t>
  </si>
  <si>
    <t>Equity Risk Premium (ERP)</t>
  </si>
  <si>
    <t>Debt Premium</t>
  </si>
  <si>
    <t>Paragraph 88</t>
  </si>
  <si>
    <t>Paragraph 84</t>
  </si>
  <si>
    <t>Paragraph 78</t>
  </si>
  <si>
    <t>Paragraph 89</t>
  </si>
  <si>
    <r>
      <t xml:space="preserve">Is Option 2 applicable to your Member State? </t>
    </r>
    <r>
      <rPr>
        <b/>
        <sz val="8"/>
        <color theme="1"/>
        <rFont val="Calibri Light"/>
        <family val="2"/>
      </rPr>
      <t>(1)</t>
    </r>
  </si>
  <si>
    <t>(1) The administered WACC may be applicable if the WACC of an ANSP is subject to a government-specified equity return, and is lower than Option 1 WACC.</t>
  </si>
  <si>
    <t>WACC = RoE * Share of financing through equity + CoD * (1 - Share of financing through equity)</t>
  </si>
  <si>
    <t>Suggested approach for RoE</t>
  </si>
  <si>
    <r>
      <t xml:space="preserve">Resulting RoE </t>
    </r>
    <r>
      <rPr>
        <sz val="8"/>
        <color theme="1"/>
        <rFont val="Calibri Light"/>
        <family val="2"/>
      </rPr>
      <t>(3)</t>
    </r>
  </si>
  <si>
    <t xml:space="preserve">ANSP </t>
  </si>
  <si>
    <t>Paragraph 80</t>
  </si>
  <si>
    <t>Estimated parameters - Reference Period 4</t>
  </si>
  <si>
    <t>Outcome of the PRB framework</t>
  </si>
  <si>
    <t>Based on the suggested approach</t>
  </si>
  <si>
    <t>1.6 Total costs (exc. monetary value of RoE)</t>
  </si>
  <si>
    <t>Monetary value of RoE</t>
  </si>
  <si>
    <t>Resulting WACC</t>
  </si>
  <si>
    <t>Option outcome vs sense check</t>
  </si>
  <si>
    <t>NSA assessment on the RoE-to-TCB ratio reported above</t>
  </si>
  <si>
    <t>RoE-to-TCB ratio as assessed by the NSA</t>
  </si>
  <si>
    <t>Additional comments from Member State</t>
  </si>
  <si>
    <t>Purpose</t>
  </si>
  <si>
    <t>1. Calculation of Option 1 (Efficient WACC according to PRB Study)</t>
  </si>
  <si>
    <t>2. WACC options when applied to the RP4 performance plan</t>
  </si>
  <si>
    <t>2.1. Additional elements to be provided by the Member State (planned amounts for RP4)</t>
  </si>
  <si>
    <t>3. Overview of all Options</t>
  </si>
  <si>
    <t>4. Recommendation for Option implemention in RP4 performance plan</t>
  </si>
  <si>
    <t>4.1 Recommended Option before Sense check</t>
  </si>
  <si>
    <t>4.2 Sense check</t>
  </si>
  <si>
    <t>5. Reporting of the relevant cost items in the performance plan and reporting tables</t>
  </si>
  <si>
    <t>2.2. Implementation of the WACC Options based on the planned amounts from section 2.1.</t>
  </si>
  <si>
    <t>Please insert the nominal values (in national currency) to be used in the RP4 reporting tables and performance plan</t>
  </si>
  <si>
    <t>(3) Resulting RoE = (RoE-to-TCB ratio * Total costs excluding the monetary value of RoE) / (Share of financing through equity * Total Asset Base)</t>
  </si>
  <si>
    <r>
      <t xml:space="preserve">Resulting RoE-to-Total Cost Base (TCB) ratio </t>
    </r>
    <r>
      <rPr>
        <b/>
        <sz val="8"/>
        <rFont val="Calibri Light"/>
        <family val="2"/>
      </rPr>
      <t>(2)</t>
    </r>
  </si>
  <si>
    <t>Please insert the RoE-to-TCB ratio that reflects the risk incurred by the ANSP, as assessed by the NSA.</t>
  </si>
  <si>
    <t>Reporting tool to determine RP4 cost of capital components</t>
  </si>
  <si>
    <t>(2) Member States should verify that this ratio aligns with the risk incurred by the ANSP, which is expected to primarily stem from the maximum risk exposure to traffic. If ANSPs are exposed to additional risks, the NSAs should assess the factors contributing to these risks and provide an explanation in the performance plans to justify the proposed ratio.</t>
  </si>
  <si>
    <t>Use genuine cost of debt</t>
  </si>
  <si>
    <t>Use genuine capital structure</t>
  </si>
  <si>
    <t>Option 1 (Efficient WACC)</t>
  </si>
  <si>
    <t>Option 2 (Administrated WACC)</t>
  </si>
  <si>
    <t>Option 3 (Hybrid WACC)</t>
  </si>
  <si>
    <t>Roe overview</t>
  </si>
  <si>
    <t>Wacc overview</t>
  </si>
  <si>
    <t>3.5 Cost of capital pre tax rate</t>
  </si>
  <si>
    <t>Automatically filled in from table 1</t>
  </si>
  <si>
    <t>Automatically filled in from table 2.1</t>
  </si>
  <si>
    <t>Sum of 1.1-1.5 and for 1.4 only the genuine cost of debt in monetary value (Average interest on debt * (1-share of financing through equity) * Total asset base)</t>
  </si>
  <si>
    <t>Select Member State</t>
  </si>
  <si>
    <t>Computed on the basis of the genuine RoE, genuine cost of debt, and genuine capital structure</t>
  </si>
  <si>
    <t>Computed on the basis of the Efficient RoE, genuine cost of debt, and genuine capital structure</t>
  </si>
  <si>
    <t>Computed on the basis of the Efficient WACC, genuine cost of debt, and genuine capital structure</t>
  </si>
  <si>
    <t>Table 5</t>
  </si>
  <si>
    <t>Paragraph 56</t>
  </si>
  <si>
    <t>Table 3</t>
  </si>
  <si>
    <r>
      <rPr>
        <sz val="11"/>
        <color rgb="FF000000"/>
        <rFont val="Calibri Light"/>
        <scheme val="major"/>
      </rPr>
      <t xml:space="preserve">The tool is developed to facilitate Member States and NSAs in determining the Cost of Capital amounts for RP4, and serves as a complement to the PRB's Study on Cost of Capital (PRB Study), published in </t>
    </r>
    <r>
      <rPr>
        <sz val="11"/>
        <color rgb="FF000000"/>
        <rFont val="Calibri Light"/>
      </rPr>
      <t>June</t>
    </r>
    <r>
      <rPr>
        <sz val="11"/>
        <color rgb="FF000000"/>
        <rFont val="Calibri Light"/>
        <scheme val="major"/>
      </rPr>
      <t xml:space="preserve"> 2024.</t>
    </r>
  </si>
  <si>
    <t>This document can be included by Member States as part of the justifications for the local cost-efficiency targets in the scope of the RP4 draft performance plan (Annex R to the RP4 draft performance plan)</t>
  </si>
  <si>
    <t>Cells are colour-coded to facilitate the reporting:</t>
  </si>
  <si>
    <t>Information to be provided by Member State</t>
  </si>
  <si>
    <t>Please select the Member State and specify the ANSP for the reporting tool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</si>
</sst>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 #,##0.00_ ;_ * \-#,##0.00_ ;_ * &quot;-&quot;??_ ;_ @_ "/>
    <numFmt numFmtId="164" formatCode="0.0%"/>
    <numFmt numFmtId="165" formatCode="0.0000000000000000%"/>
    <numFmt numFmtId="166" formatCode="0.0000000"/>
    <numFmt numFmtId="167" formatCode="0.00000000"/>
    <numFmt numFmtId="168" formatCode="_ * #,##0_ ;_ * \-#,##0_ ;_ * &quot;-&quot;??_ ;_ @_ "/>
    <numFmt numFmtId="169" formatCode=";;;"/>
  </numFmts>
  <fonts count="44" x14ac:knownFonts="1">
    <font>
      <sz val="8"/>
      <color theme="1"/>
      <name val="Arial"/>
      <family val="2"/>
    </font>
    <font>
      <sz val="8"/>
      <color theme="1"/>
      <name val="Arial"/>
      <family val="2"/>
    </font>
    <font>
      <sz val="8"/>
      <color theme="0"/>
      <name val="Arial"/>
      <family val="2"/>
    </font>
    <font>
      <b/>
      <sz val="16"/>
      <color theme="4" tint="-0.249977111117893"/>
      <name val="Calibri Light"/>
      <family val="2"/>
      <scheme val="major"/>
    </font>
    <font>
      <sz val="11"/>
      <color theme="1"/>
      <name val="Calibri Light"/>
      <family val="2"/>
      <scheme val="major"/>
    </font>
    <font>
      <b/>
      <sz val="11"/>
      <color theme="4" tint="-0.249977111117893"/>
      <name val="Calibri Light"/>
      <family val="2"/>
      <scheme val="major"/>
    </font>
    <font>
      <b/>
      <sz val="11"/>
      <color theme="1"/>
      <name val="Calibri Light"/>
      <family val="2"/>
      <scheme val="major"/>
    </font>
    <font>
      <i/>
      <sz val="11"/>
      <color theme="1"/>
      <name val="Calibri Light"/>
      <family val="2"/>
      <scheme val="major"/>
    </font>
    <font>
      <b/>
      <sz val="11"/>
      <color theme="0"/>
      <name val="Calibri Light"/>
      <family val="2"/>
      <scheme val="major"/>
    </font>
    <font>
      <sz val="11"/>
      <color indexed="8"/>
      <name val="Calibri"/>
      <family val="2"/>
    </font>
    <font>
      <b/>
      <sz val="11"/>
      <name val="Calibri Light"/>
      <family val="2"/>
      <scheme val="major"/>
    </font>
    <font>
      <b/>
      <sz val="11"/>
      <color rgb="FF000000"/>
      <name val="Calibri Light"/>
      <family val="2"/>
      <scheme val="major"/>
    </font>
    <font>
      <b/>
      <i/>
      <sz val="11"/>
      <color theme="1"/>
      <name val="Calibri Light"/>
      <family val="2"/>
      <scheme val="major"/>
    </font>
    <font>
      <i/>
      <sz val="10"/>
      <color theme="1"/>
      <name val="Calibri Light"/>
      <family val="2"/>
      <scheme val="major"/>
    </font>
    <font>
      <b/>
      <sz val="14"/>
      <color theme="4" tint="-0.249977111117893"/>
      <name val="Calibri Light"/>
      <family val="2"/>
      <scheme val="major"/>
    </font>
    <font>
      <sz val="11"/>
      <name val="Calibri Light"/>
      <family val="2"/>
      <scheme val="major"/>
    </font>
    <font>
      <sz val="16"/>
      <name val="Calibri"/>
      <family val="2"/>
      <scheme val="minor"/>
    </font>
    <font>
      <sz val="10"/>
      <color theme="1"/>
      <name val="Arial"/>
      <family val="2"/>
    </font>
    <font>
      <sz val="16"/>
      <color theme="1"/>
      <name val="Calibri Light"/>
      <family val="2"/>
      <scheme val="major"/>
    </font>
    <font>
      <sz val="11"/>
      <name val="Calibri"/>
      <family val="2"/>
      <scheme val="minor"/>
    </font>
    <font>
      <sz val="11"/>
      <color theme="1"/>
      <name val="Calibri Light"/>
      <family val="2"/>
      <scheme val="major"/>
    </font>
    <font>
      <b/>
      <sz val="16"/>
      <color theme="4" tint="-0.249977111117893"/>
      <name val="Calibri Light"/>
      <family val="2"/>
      <scheme val="major"/>
    </font>
    <font>
      <b/>
      <sz val="11"/>
      <color theme="1"/>
      <name val="Calibri Light"/>
      <family val="2"/>
      <scheme val="major"/>
    </font>
    <font>
      <sz val="11"/>
      <name val="Calibri Light"/>
      <family val="2"/>
      <scheme val="major"/>
    </font>
    <font>
      <sz val="16"/>
      <name val="Calibri"/>
      <family val="2"/>
      <scheme val="minor"/>
    </font>
    <font>
      <b/>
      <sz val="11"/>
      <color theme="4" tint="-0.249977111117893"/>
      <name val="Calibri Light"/>
      <family val="2"/>
      <scheme val="major"/>
    </font>
    <font>
      <b/>
      <sz val="11"/>
      <name val="Calibri Light"/>
      <family val="2"/>
      <scheme val="major"/>
    </font>
    <font>
      <b/>
      <sz val="8"/>
      <color theme="1"/>
      <name val="Calibri Light"/>
      <family val="2"/>
    </font>
    <font>
      <sz val="8"/>
      <color theme="1"/>
      <name val="Calibri Light"/>
      <family val="2"/>
    </font>
    <font>
      <sz val="11"/>
      <color rgb="FFFF0000"/>
      <name val="Calibri Light"/>
      <family val="2"/>
      <scheme val="major"/>
    </font>
    <font>
      <b/>
      <sz val="10"/>
      <color rgb="FFFF0000"/>
      <name val="Calibri Light"/>
      <family val="2"/>
      <scheme val="major"/>
    </font>
    <font>
      <b/>
      <sz val="10"/>
      <name val="Calibri Light"/>
      <family val="2"/>
      <scheme val="major"/>
    </font>
    <font>
      <i/>
      <sz val="9"/>
      <color theme="1"/>
      <name val="Calibri Light"/>
      <family val="2"/>
      <scheme val="major"/>
    </font>
    <font>
      <sz val="11"/>
      <color theme="1"/>
      <name val="Calibri Light"/>
      <scheme val="major"/>
    </font>
    <font>
      <b/>
      <sz val="11"/>
      <color theme="1"/>
      <name val="Calibri Light"/>
      <scheme val="major"/>
    </font>
    <font>
      <b/>
      <sz val="11"/>
      <name val="Calibri Light"/>
      <scheme val="major"/>
    </font>
    <font>
      <sz val="10"/>
      <name val="Calibri Light"/>
      <family val="2"/>
      <scheme val="major"/>
    </font>
    <font>
      <sz val="11"/>
      <name val="Calibri Light"/>
      <scheme val="major"/>
    </font>
    <font>
      <b/>
      <sz val="8"/>
      <name val="Calibri Light"/>
      <family val="2"/>
    </font>
    <font>
      <b/>
      <sz val="18"/>
      <color theme="4" tint="-0.249977111117893"/>
      <name val="Calibri Light"/>
      <scheme val="major"/>
    </font>
    <font>
      <i/>
      <sz val="10"/>
      <name val="Calibri Light"/>
      <family val="2"/>
      <scheme val="major"/>
    </font>
    <font>
      <sz val="11"/>
      <color rgb="FF000000"/>
      <name val="Calibri Light"/>
      <scheme val="major"/>
    </font>
    <font>
      <sz val="11"/>
      <color rgb="FF000000"/>
      <name val="Calibri Light"/>
    </font>
    <font>
      <sz val="11"/>
      <color rgb="FF000000"/>
      <name val="Calibri Light"/>
      <family val="2"/>
      <scheme val="major"/>
    </font>
  </fonts>
  <fills count="11">
    <fill>
      <patternFill patternType="none"/>
    </fill>
    <fill>
      <patternFill patternType="gray125"/>
    </fill>
    <fill>
      <patternFill patternType="solid">
        <fgColor theme="4"/>
      </patternFill>
    </fill>
    <fill>
      <patternFill patternType="solid">
        <fgColor rgb="FFFDE9D9"/>
        <bgColor indexed="64"/>
      </patternFill>
    </fill>
    <fill>
      <patternFill patternType="solid">
        <fgColor rgb="FFFFFFCC"/>
        <bgColor indexed="64"/>
      </patternFill>
    </fill>
    <fill>
      <patternFill patternType="solid">
        <fgColor rgb="FF0070C0"/>
        <bgColor indexed="64"/>
      </patternFill>
    </fill>
    <fill>
      <patternFill patternType="solid">
        <fgColor theme="8" tint="0.79998168889431442"/>
        <bgColor indexed="64"/>
      </patternFill>
    </fill>
    <fill>
      <patternFill patternType="gray0625">
        <fgColor indexed="9"/>
        <bgColor indexed="47"/>
      </patternFill>
    </fill>
    <fill>
      <patternFill patternType="solid">
        <fgColor theme="0"/>
        <bgColor indexed="64"/>
      </patternFill>
    </fill>
    <fill>
      <patternFill patternType="solid">
        <fgColor rgb="FFDDEBF7"/>
        <bgColor indexed="64"/>
      </patternFill>
    </fill>
    <fill>
      <patternFill patternType="solid">
        <fgColor theme="0" tint="-4.9989318521683403E-2"/>
        <bgColor indexed="64"/>
      </patternFill>
    </fill>
  </fills>
  <borders count="2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style="dashed">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style="thin">
        <color indexed="64"/>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style="dashed">
        <color indexed="64"/>
      </top>
      <bottom style="dashed">
        <color indexed="64"/>
      </bottom>
      <diagonal/>
    </border>
    <border>
      <left/>
      <right/>
      <top/>
      <bottom style="medium">
        <color auto="1"/>
      </bottom>
      <diagonal/>
    </border>
  </borders>
  <cellStyleXfs count="5">
    <xf numFmtId="0" fontId="0" fillId="0" borderId="0"/>
    <xf numFmtId="9" fontId="1" fillId="0" borderId="0" applyFont="0" applyFill="0" applyBorder="0" applyAlignment="0" applyProtection="0"/>
    <xf numFmtId="0" fontId="2" fillId="2" borderId="0" applyNumberFormat="0" applyBorder="0" applyAlignment="0" applyProtection="0"/>
    <xf numFmtId="0" fontId="9" fillId="0" borderId="0"/>
    <xf numFmtId="43" fontId="1" fillId="0" borderId="0" applyFont="0" applyFill="0" applyBorder="0" applyAlignment="0" applyProtection="0"/>
  </cellStyleXfs>
  <cellXfs count="253">
    <xf numFmtId="0" fontId="0" fillId="0" borderId="0" xfId="0"/>
    <xf numFmtId="0" fontId="3" fillId="0" borderId="1" xfId="2" applyFont="1" applyFill="1" applyBorder="1" applyAlignment="1" applyProtection="1">
      <alignment vertical="top"/>
      <protection locked="0"/>
    </xf>
    <xf numFmtId="0" fontId="4" fillId="0" borderId="0" xfId="0" applyFont="1"/>
    <xf numFmtId="0" fontId="4" fillId="0" borderId="1" xfId="0" applyFont="1" applyBorder="1"/>
    <xf numFmtId="0" fontId="6" fillId="0" borderId="0" xfId="0" applyFont="1" applyAlignment="1">
      <alignment horizontal="left" vertical="center"/>
    </xf>
    <xf numFmtId="0" fontId="6" fillId="0" borderId="0" xfId="0" applyFont="1"/>
    <xf numFmtId="0" fontId="7" fillId="0" borderId="0" xfId="0" applyFont="1"/>
    <xf numFmtId="0" fontId="6" fillId="0" borderId="2" xfId="0" applyFont="1" applyBorder="1"/>
    <xf numFmtId="0" fontId="4" fillId="0" borderId="10" xfId="0" applyFont="1" applyBorder="1"/>
    <xf numFmtId="0" fontId="4" fillId="0" borderId="11" xfId="0" applyFont="1" applyBorder="1"/>
    <xf numFmtId="0" fontId="4" fillId="0" borderId="12" xfId="0" applyFont="1" applyBorder="1"/>
    <xf numFmtId="0" fontId="7" fillId="0" borderId="11" xfId="0" applyFont="1" applyBorder="1"/>
    <xf numFmtId="0" fontId="6" fillId="0" borderId="0" xfId="0" applyFont="1" applyAlignment="1">
      <alignment horizontal="left" vertical="center" wrapText="1"/>
    </xf>
    <xf numFmtId="0" fontId="4" fillId="0" borderId="0" xfId="0" applyFont="1" applyAlignment="1">
      <alignment horizontal="center"/>
    </xf>
    <xf numFmtId="0" fontId="6" fillId="0" borderId="2" xfId="0" applyFont="1" applyBorder="1" applyAlignment="1">
      <alignment horizontal="center"/>
    </xf>
    <xf numFmtId="0" fontId="4" fillId="0" borderId="10" xfId="0" applyFont="1" applyBorder="1" applyAlignment="1">
      <alignment horizontal="left" vertical="center"/>
    </xf>
    <xf numFmtId="0" fontId="4" fillId="0" borderId="1" xfId="0" applyFont="1" applyBorder="1" applyAlignment="1">
      <alignment horizontal="center"/>
    </xf>
    <xf numFmtId="0" fontId="7" fillId="0" borderId="1" xfId="0" applyFont="1" applyBorder="1"/>
    <xf numFmtId="0" fontId="7" fillId="0" borderId="10" xfId="0" applyFont="1" applyBorder="1" applyAlignment="1">
      <alignment horizontal="left"/>
    </xf>
    <xf numFmtId="0" fontId="7" fillId="0" borderId="5" xfId="0" applyFont="1" applyBorder="1" applyAlignment="1">
      <alignment horizontal="left"/>
    </xf>
    <xf numFmtId="0" fontId="4" fillId="8" borderId="0" xfId="0" applyFont="1" applyFill="1"/>
    <xf numFmtId="0" fontId="6" fillId="8" borderId="0" xfId="0" applyFont="1" applyFill="1"/>
    <xf numFmtId="0" fontId="5" fillId="8" borderId="0" xfId="2" applyFont="1" applyFill="1" applyBorder="1" applyAlignment="1" applyProtection="1">
      <alignment vertical="top"/>
      <protection locked="0"/>
    </xf>
    <xf numFmtId="0" fontId="3" fillId="0" borderId="0" xfId="2" applyFont="1" applyFill="1" applyBorder="1" applyAlignment="1" applyProtection="1">
      <alignment vertical="top"/>
      <protection locked="0"/>
    </xf>
    <xf numFmtId="0" fontId="7" fillId="0" borderId="2" xfId="0" applyFont="1" applyBorder="1" applyAlignment="1">
      <alignment horizontal="left"/>
    </xf>
    <xf numFmtId="0" fontId="4" fillId="0" borderId="11" xfId="0" quotePrefix="1" applyFont="1" applyBorder="1"/>
    <xf numFmtId="0" fontId="10" fillId="7" borderId="7" xfId="0" applyFont="1" applyFill="1" applyBorder="1" applyAlignment="1">
      <alignment horizontal="center" wrapText="1"/>
    </xf>
    <xf numFmtId="0" fontId="10" fillId="7" borderId="8" xfId="0" applyFont="1" applyFill="1" applyBorder="1" applyAlignment="1">
      <alignment horizontal="center" wrapText="1"/>
    </xf>
    <xf numFmtId="0" fontId="10" fillId="7" borderId="9" xfId="0" applyFont="1" applyFill="1" applyBorder="1" applyAlignment="1">
      <alignment horizontal="center" wrapText="1"/>
    </xf>
    <xf numFmtId="0" fontId="6" fillId="0" borderId="2" xfId="0" applyFont="1" applyBorder="1" applyAlignment="1">
      <alignment wrapText="1"/>
    </xf>
    <xf numFmtId="0" fontId="7" fillId="0" borderId="16" xfId="0" applyFont="1" applyBorder="1" applyAlignment="1">
      <alignment horizontal="left"/>
    </xf>
    <xf numFmtId="0" fontId="4" fillId="0" borderId="17" xfId="0" applyFont="1" applyBorder="1" applyAlignment="1">
      <alignment horizontal="left" vertical="center"/>
    </xf>
    <xf numFmtId="0" fontId="7" fillId="0" borderId="17" xfId="0" applyFont="1" applyBorder="1" applyAlignment="1">
      <alignment horizontal="left"/>
    </xf>
    <xf numFmtId="0" fontId="7" fillId="0" borderId="0" xfId="0" applyFont="1" applyAlignment="1">
      <alignment horizontal="left"/>
    </xf>
    <xf numFmtId="0" fontId="4" fillId="0" borderId="1" xfId="0" quotePrefix="1" applyFont="1" applyBorder="1"/>
    <xf numFmtId="0" fontId="13" fillId="0" borderId="0" xfId="0" applyFont="1"/>
    <xf numFmtId="0" fontId="14" fillId="0" borderId="0" xfId="2" applyFont="1" applyFill="1" applyBorder="1" applyAlignment="1" applyProtection="1">
      <alignment vertical="top"/>
      <protection locked="0"/>
    </xf>
    <xf numFmtId="0" fontId="4" fillId="8" borderId="1" xfId="0" applyFont="1" applyFill="1" applyBorder="1"/>
    <xf numFmtId="0" fontId="12" fillId="0" borderId="0" xfId="0" applyFont="1" applyAlignment="1">
      <alignment horizontal="left"/>
    </xf>
    <xf numFmtId="0" fontId="10" fillId="7" borderId="3" xfId="0" applyFont="1" applyFill="1" applyBorder="1" applyAlignment="1">
      <alignment horizontal="center" wrapText="1"/>
    </xf>
    <xf numFmtId="0" fontId="10" fillId="7" borderId="20" xfId="0" applyFont="1" applyFill="1" applyBorder="1" applyAlignment="1">
      <alignment horizontal="center" wrapText="1"/>
    </xf>
    <xf numFmtId="0" fontId="10" fillId="7" borderId="4" xfId="0" applyFont="1" applyFill="1" applyBorder="1" applyAlignment="1">
      <alignment horizontal="center" wrapText="1"/>
    </xf>
    <xf numFmtId="0" fontId="4" fillId="0" borderId="12" xfId="0" applyFont="1" applyBorder="1" applyAlignment="1">
      <alignment horizontal="center"/>
    </xf>
    <xf numFmtId="0" fontId="4" fillId="0" borderId="10" xfId="0" applyFont="1" applyBorder="1" applyAlignment="1">
      <alignment horizontal="center"/>
    </xf>
    <xf numFmtId="0" fontId="4" fillId="0" borderId="11" xfId="0" applyFont="1" applyBorder="1" applyAlignment="1">
      <alignment horizontal="center"/>
    </xf>
    <xf numFmtId="49" fontId="16" fillId="8" borderId="0" xfId="0" quotePrefix="1" applyNumberFormat="1" applyFont="1" applyFill="1" applyAlignment="1">
      <alignment vertical="top" wrapText="1"/>
    </xf>
    <xf numFmtId="49" fontId="16" fillId="8" borderId="0" xfId="0" quotePrefix="1" applyNumberFormat="1" applyFont="1" applyFill="1" applyAlignment="1">
      <alignment horizontal="center" vertical="top" wrapText="1"/>
    </xf>
    <xf numFmtId="164" fontId="6" fillId="8" borderId="0" xfId="1" applyNumberFormat="1" applyFont="1" applyFill="1" applyBorder="1" applyAlignment="1">
      <alignment horizontal="center"/>
    </xf>
    <xf numFmtId="0" fontId="3" fillId="8" borderId="0" xfId="2" applyFont="1" applyFill="1" applyBorder="1" applyAlignment="1" applyProtection="1">
      <alignment horizontal="center" vertical="top"/>
      <protection locked="0"/>
    </xf>
    <xf numFmtId="0" fontId="6" fillId="0" borderId="12" xfId="0" applyFont="1" applyBorder="1" applyAlignment="1">
      <alignment horizontal="center"/>
    </xf>
    <xf numFmtId="0" fontId="6" fillId="0" borderId="10" xfId="0" applyFont="1" applyBorder="1" applyAlignment="1">
      <alignment horizontal="center"/>
    </xf>
    <xf numFmtId="0" fontId="6" fillId="8" borderId="0" xfId="0" applyFont="1" applyFill="1" applyAlignment="1">
      <alignment vertical="center"/>
    </xf>
    <xf numFmtId="0" fontId="3" fillId="8" borderId="0" xfId="2" applyFont="1" applyFill="1" applyBorder="1" applyAlignment="1" applyProtection="1">
      <alignment vertical="top"/>
      <protection locked="0"/>
    </xf>
    <xf numFmtId="10" fontId="4" fillId="0" borderId="0" xfId="1" applyNumberFormat="1" applyFont="1" applyAlignment="1">
      <alignment horizontal="center"/>
    </xf>
    <xf numFmtId="164" fontId="4" fillId="8" borderId="12" xfId="0" applyNumberFormat="1" applyFont="1" applyFill="1" applyBorder="1" applyAlignment="1">
      <alignment horizontal="center"/>
    </xf>
    <xf numFmtId="43" fontId="4" fillId="8" borderId="2" xfId="4" applyFont="1" applyFill="1" applyBorder="1"/>
    <xf numFmtId="164" fontId="4" fillId="8" borderId="10" xfId="0" applyNumberFormat="1" applyFont="1" applyFill="1" applyBorder="1" applyAlignment="1">
      <alignment horizontal="center"/>
    </xf>
    <xf numFmtId="10" fontId="4" fillId="8" borderId="2" xfId="4" applyNumberFormat="1" applyFont="1" applyFill="1" applyBorder="1"/>
    <xf numFmtId="10" fontId="4" fillId="0" borderId="2" xfId="0" applyNumberFormat="1" applyFont="1" applyBorder="1"/>
    <xf numFmtId="164" fontId="4" fillId="8" borderId="11" xfId="0" applyNumberFormat="1" applyFont="1" applyFill="1" applyBorder="1" applyAlignment="1">
      <alignment horizontal="center"/>
    </xf>
    <xf numFmtId="0" fontId="18" fillId="0" borderId="1" xfId="0" applyFont="1" applyBorder="1"/>
    <xf numFmtId="0" fontId="18" fillId="0" borderId="0" xfId="0" applyFont="1"/>
    <xf numFmtId="0" fontId="4" fillId="0" borderId="6" xfId="0" applyFont="1" applyBorder="1"/>
    <xf numFmtId="10" fontId="4" fillId="0" borderId="6" xfId="1" applyNumberFormat="1" applyFont="1" applyBorder="1" applyAlignment="1">
      <alignment horizontal="center"/>
    </xf>
    <xf numFmtId="10" fontId="4" fillId="0" borderId="1" xfId="1" applyNumberFormat="1" applyFont="1" applyBorder="1" applyAlignment="1">
      <alignment horizontal="center"/>
    </xf>
    <xf numFmtId="0" fontId="6" fillId="0" borderId="2" xfId="0" applyFont="1" applyBorder="1" applyAlignment="1">
      <alignment horizontal="left"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xf>
    <xf numFmtId="10" fontId="4" fillId="8" borderId="2" xfId="0" applyNumberFormat="1" applyFont="1" applyFill="1" applyBorder="1"/>
    <xf numFmtId="0" fontId="4" fillId="0" borderId="13" xfId="0" applyFont="1" applyBorder="1" applyAlignment="1">
      <alignment horizontal="left" vertical="center"/>
    </xf>
    <xf numFmtId="0" fontId="19" fillId="8" borderId="0" xfId="0" quotePrefix="1" applyFont="1" applyFill="1" applyAlignment="1">
      <alignment vertical="top" wrapText="1"/>
    </xf>
    <xf numFmtId="167" fontId="19" fillId="8" borderId="0" xfId="0" quotePrefix="1" applyNumberFormat="1" applyFont="1" applyFill="1" applyAlignment="1">
      <alignment vertical="top" wrapText="1"/>
    </xf>
    <xf numFmtId="166" fontId="19" fillId="8" borderId="0" xfId="0" quotePrefix="1" applyNumberFormat="1" applyFont="1" applyFill="1" applyAlignment="1">
      <alignment vertical="top" wrapText="1"/>
    </xf>
    <xf numFmtId="165" fontId="17" fillId="0" borderId="0" xfId="0" applyNumberFormat="1" applyFont="1"/>
    <xf numFmtId="165" fontId="7" fillId="0" borderId="0" xfId="0" applyNumberFormat="1" applyFont="1"/>
    <xf numFmtId="168" fontId="4" fillId="4" borderId="22" xfId="4" applyNumberFormat="1" applyFont="1" applyFill="1" applyBorder="1" applyAlignment="1">
      <alignment horizontal="center"/>
    </xf>
    <xf numFmtId="168" fontId="4" fillId="6" borderId="4" xfId="4" applyNumberFormat="1" applyFont="1" applyFill="1" applyBorder="1" applyAlignment="1">
      <alignment horizontal="center"/>
    </xf>
    <xf numFmtId="168" fontId="4" fillId="6" borderId="5" xfId="4" applyNumberFormat="1" applyFont="1" applyFill="1" applyBorder="1" applyAlignment="1">
      <alignment horizontal="center"/>
    </xf>
    <xf numFmtId="0" fontId="20" fillId="0" borderId="0" xfId="0" applyFont="1" applyAlignment="1">
      <alignment horizontal="center"/>
    </xf>
    <xf numFmtId="0" fontId="21" fillId="0" borderId="0" xfId="2" applyFont="1" applyFill="1" applyAlignment="1" applyProtection="1">
      <alignment vertical="top"/>
      <protection locked="0"/>
    </xf>
    <xf numFmtId="0" fontId="20" fillId="0" borderId="0" xfId="0" applyFont="1"/>
    <xf numFmtId="0" fontId="25" fillId="8" borderId="0" xfId="2" applyFont="1" applyFill="1" applyAlignment="1" applyProtection="1">
      <alignment vertical="top"/>
      <protection locked="0"/>
    </xf>
    <xf numFmtId="49" fontId="24" fillId="8" borderId="0" xfId="0" applyNumberFormat="1" applyFont="1" applyFill="1" applyAlignment="1">
      <alignment vertical="top" wrapText="1"/>
    </xf>
    <xf numFmtId="0" fontId="26" fillId="7" borderId="20" xfId="0" applyFont="1" applyFill="1" applyBorder="1" applyAlignment="1">
      <alignment horizontal="center" wrapText="1"/>
    </xf>
    <xf numFmtId="0" fontId="26" fillId="7" borderId="3" xfId="0" applyFont="1" applyFill="1" applyBorder="1" applyAlignment="1">
      <alignment horizontal="center" wrapText="1"/>
    </xf>
    <xf numFmtId="0" fontId="26" fillId="7" borderId="4" xfId="0" applyFont="1" applyFill="1" applyBorder="1" applyAlignment="1">
      <alignment horizontal="center" wrapText="1"/>
    </xf>
    <xf numFmtId="0" fontId="26" fillId="7" borderId="20" xfId="0" applyFont="1" applyFill="1" applyBorder="1" applyAlignment="1">
      <alignment horizontal="center" vertical="center" wrapText="1"/>
    </xf>
    <xf numFmtId="0" fontId="26" fillId="7" borderId="3" xfId="0" applyFont="1" applyFill="1" applyBorder="1" applyAlignment="1">
      <alignment horizontal="center" vertical="center" wrapText="1"/>
    </xf>
    <xf numFmtId="0" fontId="26" fillId="7" borderId="4" xfId="0" applyFont="1" applyFill="1" applyBorder="1" applyAlignment="1">
      <alignment horizontal="center" vertical="center" wrapText="1"/>
    </xf>
    <xf numFmtId="0" fontId="20" fillId="0" borderId="10" xfId="0" applyFont="1" applyBorder="1" applyAlignment="1">
      <alignment horizontal="left" vertical="center"/>
    </xf>
    <xf numFmtId="0" fontId="22" fillId="0" borderId="0" xfId="0" applyFont="1"/>
    <xf numFmtId="0" fontId="22" fillId="0" borderId="2" xfId="0" applyFont="1" applyBorder="1" applyAlignment="1">
      <alignment vertical="center"/>
    </xf>
    <xf numFmtId="0" fontId="22" fillId="0" borderId="2" xfId="0" applyFont="1" applyBorder="1" applyAlignment="1">
      <alignment horizontal="left" vertical="center"/>
    </xf>
    <xf numFmtId="164" fontId="23" fillId="4" borderId="20" xfId="1" applyNumberFormat="1" applyFont="1" applyFill="1" applyBorder="1" applyAlignment="1">
      <alignment horizontal="center" vertical="center"/>
    </xf>
    <xf numFmtId="164" fontId="20" fillId="4" borderId="3" xfId="1" applyNumberFormat="1" applyFont="1" applyFill="1" applyBorder="1" applyAlignment="1">
      <alignment horizontal="center" vertical="center"/>
    </xf>
    <xf numFmtId="164" fontId="20" fillId="4" borderId="4" xfId="1" applyNumberFormat="1" applyFont="1" applyFill="1" applyBorder="1" applyAlignment="1">
      <alignment horizontal="center" vertical="center"/>
    </xf>
    <xf numFmtId="164" fontId="23" fillId="4" borderId="13" xfId="1" applyNumberFormat="1" applyFont="1" applyFill="1" applyBorder="1" applyAlignment="1">
      <alignment horizontal="center" vertical="center"/>
    </xf>
    <xf numFmtId="164" fontId="20" fillId="4" borderId="0" xfId="1" applyNumberFormat="1" applyFont="1" applyFill="1" applyBorder="1" applyAlignment="1">
      <alignment horizontal="center" vertical="center"/>
    </xf>
    <xf numFmtId="164" fontId="20" fillId="4" borderId="5" xfId="1" applyNumberFormat="1" applyFont="1" applyFill="1" applyBorder="1" applyAlignment="1">
      <alignment horizontal="center" vertical="center"/>
    </xf>
    <xf numFmtId="9" fontId="23" fillId="4" borderId="19" xfId="1" applyFont="1" applyFill="1" applyBorder="1" applyAlignment="1">
      <alignment horizontal="center" vertical="center"/>
    </xf>
    <xf numFmtId="9" fontId="20" fillId="4" borderId="1" xfId="1" applyFont="1" applyFill="1" applyBorder="1" applyAlignment="1">
      <alignment horizontal="center" vertical="center"/>
    </xf>
    <xf numFmtId="9" fontId="20" fillId="4" borderId="6" xfId="1" applyFont="1" applyFill="1" applyBorder="1" applyAlignment="1">
      <alignment horizontal="center" vertical="center"/>
    </xf>
    <xf numFmtId="0" fontId="20" fillId="0" borderId="11" xfId="0" applyFont="1" applyBorder="1" applyAlignment="1">
      <alignment vertical="center"/>
    </xf>
    <xf numFmtId="0" fontId="6" fillId="0" borderId="12" xfId="0" applyFont="1" applyBorder="1" applyAlignment="1">
      <alignment vertical="center"/>
    </xf>
    <xf numFmtId="0" fontId="10" fillId="7" borderId="7" xfId="0" applyFont="1" applyFill="1" applyBorder="1" applyAlignment="1">
      <alignment horizontal="center" vertical="center" wrapText="1"/>
    </xf>
    <xf numFmtId="0" fontId="10" fillId="7" borderId="8" xfId="0" applyFont="1" applyFill="1" applyBorder="1" applyAlignment="1">
      <alignment horizontal="center" vertical="center" wrapText="1"/>
    </xf>
    <xf numFmtId="0" fontId="10" fillId="7" borderId="9" xfId="0" applyFont="1" applyFill="1" applyBorder="1" applyAlignment="1">
      <alignment horizontal="center" vertical="center" wrapText="1"/>
    </xf>
    <xf numFmtId="0" fontId="4" fillId="0" borderId="12" xfId="0" applyFont="1" applyBorder="1" applyAlignment="1">
      <alignment vertical="center"/>
    </xf>
    <xf numFmtId="164" fontId="4" fillId="4" borderId="3" xfId="0" applyNumberFormat="1" applyFont="1" applyFill="1" applyBorder="1" applyAlignment="1">
      <alignment horizontal="center" vertical="center"/>
    </xf>
    <xf numFmtId="164" fontId="4" fillId="4" borderId="4" xfId="0" applyNumberFormat="1" applyFont="1" applyFill="1" applyBorder="1" applyAlignment="1">
      <alignment horizontal="center" vertical="center"/>
    </xf>
    <xf numFmtId="0" fontId="4" fillId="0" borderId="10" xfId="0" applyFont="1" applyBorder="1" applyAlignment="1">
      <alignment vertical="center"/>
    </xf>
    <xf numFmtId="164" fontId="4" fillId="4" borderId="5" xfId="0" applyNumberFormat="1" applyFont="1" applyFill="1" applyBorder="1" applyAlignment="1">
      <alignment horizontal="center" vertical="center"/>
    </xf>
    <xf numFmtId="0" fontId="4" fillId="0" borderId="11" xfId="0" applyFont="1" applyBorder="1" applyAlignment="1">
      <alignment vertical="center"/>
    </xf>
    <xf numFmtId="164" fontId="4" fillId="4" borderId="1" xfId="0" applyNumberFormat="1" applyFont="1" applyFill="1" applyBorder="1" applyAlignment="1">
      <alignment horizontal="center" vertical="center"/>
    </xf>
    <xf numFmtId="164" fontId="4" fillId="4" borderId="6" xfId="0" applyNumberFormat="1" applyFont="1" applyFill="1" applyBorder="1" applyAlignment="1">
      <alignment horizontal="center" vertical="center"/>
    </xf>
    <xf numFmtId="0" fontId="6" fillId="0" borderId="2" xfId="0" applyFont="1" applyBorder="1" applyAlignment="1">
      <alignment vertical="center"/>
    </xf>
    <xf numFmtId="164" fontId="6" fillId="4" borderId="0" xfId="1" applyNumberFormat="1" applyFont="1" applyFill="1" applyBorder="1" applyAlignment="1">
      <alignment horizontal="center" vertical="center"/>
    </xf>
    <xf numFmtId="164" fontId="6" fillId="4" borderId="5" xfId="1" applyNumberFormat="1" applyFont="1" applyFill="1" applyBorder="1" applyAlignment="1">
      <alignment horizontal="center" vertical="center"/>
    </xf>
    <xf numFmtId="164" fontId="4" fillId="4" borderId="0" xfId="1" applyNumberFormat="1" applyFont="1" applyFill="1" applyBorder="1" applyAlignment="1">
      <alignment horizontal="center" vertical="center"/>
    </xf>
    <xf numFmtId="164" fontId="4" fillId="4" borderId="5" xfId="1" applyNumberFormat="1" applyFont="1" applyFill="1" applyBorder="1" applyAlignment="1">
      <alignment horizontal="center" vertical="center"/>
    </xf>
    <xf numFmtId="9" fontId="4" fillId="4" borderId="1" xfId="1" applyFont="1" applyFill="1" applyBorder="1" applyAlignment="1">
      <alignment horizontal="center" vertical="center"/>
    </xf>
    <xf numFmtId="9" fontId="4" fillId="4" borderId="6" xfId="1" applyFont="1" applyFill="1" applyBorder="1" applyAlignment="1">
      <alignment horizontal="center" vertical="center"/>
    </xf>
    <xf numFmtId="0" fontId="20" fillId="0" borderId="13" xfId="0" applyFont="1" applyBorder="1" applyAlignment="1">
      <alignment vertical="center"/>
    </xf>
    <xf numFmtId="0" fontId="20" fillId="0" borderId="10" xfId="0" applyFont="1" applyBorder="1" applyAlignment="1">
      <alignment vertical="center"/>
    </xf>
    <xf numFmtId="0" fontId="20" fillId="0" borderId="14" xfId="0" applyFont="1" applyBorder="1" applyAlignment="1">
      <alignment vertical="center"/>
    </xf>
    <xf numFmtId="0" fontId="20" fillId="0" borderId="17" xfId="0" applyFont="1" applyBorder="1" applyAlignment="1">
      <alignment vertical="center"/>
    </xf>
    <xf numFmtId="164" fontId="22" fillId="4" borderId="8" xfId="1" applyNumberFormat="1" applyFont="1" applyFill="1" applyBorder="1" applyAlignment="1">
      <alignment horizontal="center" vertical="center"/>
    </xf>
    <xf numFmtId="164" fontId="22" fillId="4" borderId="9" xfId="1" applyNumberFormat="1" applyFont="1" applyFill="1" applyBorder="1" applyAlignment="1">
      <alignment horizontal="center" vertical="center"/>
    </xf>
    <xf numFmtId="164" fontId="20" fillId="4" borderId="1" xfId="1" applyNumberFormat="1" applyFont="1" applyFill="1" applyBorder="1" applyAlignment="1">
      <alignment horizontal="center" vertical="center"/>
    </xf>
    <xf numFmtId="164" fontId="20" fillId="4" borderId="6" xfId="1" applyNumberFormat="1" applyFont="1" applyFill="1" applyBorder="1" applyAlignment="1">
      <alignment horizontal="center" vertical="center"/>
    </xf>
    <xf numFmtId="0" fontId="21" fillId="0" borderId="1" xfId="2" applyFont="1" applyFill="1" applyBorder="1" applyAlignment="1" applyProtection="1">
      <alignment vertical="top"/>
      <protection locked="0"/>
    </xf>
    <xf numFmtId="0" fontId="20" fillId="8" borderId="1" xfId="0" applyFont="1" applyFill="1" applyBorder="1"/>
    <xf numFmtId="0" fontId="20" fillId="0" borderId="1" xfId="0" applyFont="1" applyBorder="1" applyAlignment="1">
      <alignment horizontal="center"/>
    </xf>
    <xf numFmtId="0" fontId="20" fillId="0" borderId="1" xfId="0" applyFont="1" applyBorder="1"/>
    <xf numFmtId="0" fontId="20" fillId="8" borderId="0" xfId="0" applyFont="1" applyFill="1"/>
    <xf numFmtId="0" fontId="22" fillId="0" borderId="7" xfId="0" applyFont="1" applyBorder="1" applyAlignment="1">
      <alignment horizontal="left" vertical="center"/>
    </xf>
    <xf numFmtId="164" fontId="20" fillId="4" borderId="19" xfId="1" applyNumberFormat="1" applyFont="1" applyFill="1" applyBorder="1" applyAlignment="1">
      <alignment horizontal="center" vertical="center"/>
    </xf>
    <xf numFmtId="9" fontId="4" fillId="4" borderId="19" xfId="1" applyFont="1" applyFill="1" applyBorder="1" applyAlignment="1">
      <alignment horizontal="center" vertical="center"/>
    </xf>
    <xf numFmtId="0" fontId="29" fillId="0" borderId="0" xfId="0" applyFont="1"/>
    <xf numFmtId="0" fontId="20" fillId="0" borderId="0" xfId="0" applyFont="1" applyAlignment="1">
      <alignment horizontal="left" vertical="center"/>
    </xf>
    <xf numFmtId="0" fontId="30" fillId="0" borderId="0" xfId="0" applyFont="1" applyAlignment="1">
      <alignment vertical="center"/>
    </xf>
    <xf numFmtId="0" fontId="6" fillId="0" borderId="0" xfId="0" applyFont="1" applyAlignment="1">
      <alignment horizontal="center"/>
    </xf>
    <xf numFmtId="0" fontId="6" fillId="0" borderId="0" xfId="0" applyFont="1" applyAlignment="1">
      <alignment horizontal="center" vertical="center"/>
    </xf>
    <xf numFmtId="0" fontId="6" fillId="4" borderId="7" xfId="0" applyFont="1" applyFill="1" applyBorder="1" applyAlignment="1">
      <alignment horizontal="center" vertical="center" wrapText="1"/>
    </xf>
    <xf numFmtId="0" fontId="6" fillId="4" borderId="8"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4" fillId="0" borderId="12" xfId="0" applyFont="1" applyBorder="1" applyAlignment="1">
      <alignment horizontal="left" vertical="center"/>
    </xf>
    <xf numFmtId="0" fontId="15" fillId="0" borderId="21" xfId="0" applyFont="1" applyBorder="1" applyAlignment="1">
      <alignment vertical="center"/>
    </xf>
    <xf numFmtId="0" fontId="15" fillId="0" borderId="21" xfId="0" applyFont="1" applyBorder="1"/>
    <xf numFmtId="0" fontId="20" fillId="0" borderId="2" xfId="0" applyFont="1" applyBorder="1" applyAlignment="1">
      <alignment horizontal="left" vertical="center"/>
    </xf>
    <xf numFmtId="164" fontId="20" fillId="4" borderId="9" xfId="1" applyNumberFormat="1" applyFont="1" applyFill="1" applyBorder="1" applyAlignment="1">
      <alignment horizontal="center" vertical="center"/>
    </xf>
    <xf numFmtId="0" fontId="20" fillId="0" borderId="2" xfId="0" applyFont="1" applyBorder="1" applyAlignment="1">
      <alignment vertical="center"/>
    </xf>
    <xf numFmtId="164" fontId="20" fillId="0" borderId="0" xfId="1" applyNumberFormat="1" applyFont="1" applyAlignment="1">
      <alignment horizontal="center" vertical="center"/>
    </xf>
    <xf numFmtId="164" fontId="22" fillId="6" borderId="8" xfId="1" applyNumberFormat="1" applyFont="1" applyFill="1" applyBorder="1" applyAlignment="1">
      <alignment horizontal="center" vertical="center"/>
    </xf>
    <xf numFmtId="164" fontId="33" fillId="4" borderId="8" xfId="1" applyNumberFormat="1" applyFont="1" applyFill="1" applyBorder="1" applyAlignment="1">
      <alignment horizontal="center" vertical="center"/>
    </xf>
    <xf numFmtId="164" fontId="33" fillId="4" borderId="7" xfId="1" applyNumberFormat="1" applyFont="1" applyFill="1" applyBorder="1" applyAlignment="1">
      <alignment horizontal="center" vertical="center"/>
    </xf>
    <xf numFmtId="0" fontId="33" fillId="0" borderId="0" xfId="0" applyFont="1" applyAlignment="1">
      <alignment horizontal="center"/>
    </xf>
    <xf numFmtId="168" fontId="4" fillId="6" borderId="0" xfId="4" applyNumberFormat="1" applyFont="1" applyFill="1" applyBorder="1" applyAlignment="1">
      <alignment horizontal="center"/>
    </xf>
    <xf numFmtId="168" fontId="4" fillId="4" borderId="23" xfId="4" applyNumberFormat="1" applyFont="1" applyFill="1" applyBorder="1" applyAlignment="1">
      <alignment horizontal="center"/>
    </xf>
    <xf numFmtId="164" fontId="4" fillId="4" borderId="0" xfId="0" applyNumberFormat="1" applyFont="1" applyFill="1" applyAlignment="1">
      <alignment horizontal="center" vertical="center"/>
    </xf>
    <xf numFmtId="164" fontId="22" fillId="6" borderId="9" xfId="1" applyNumberFormat="1" applyFont="1" applyFill="1" applyBorder="1" applyAlignment="1">
      <alignment horizontal="center" vertical="center"/>
    </xf>
    <xf numFmtId="0" fontId="34" fillId="0" borderId="0" xfId="0" applyFont="1" applyAlignment="1">
      <alignment horizontal="center" vertical="center"/>
    </xf>
    <xf numFmtId="0" fontId="10" fillId="0" borderId="20" xfId="0" applyFont="1" applyBorder="1" applyAlignment="1">
      <alignment horizontal="left" vertical="center"/>
    </xf>
    <xf numFmtId="0" fontId="35" fillId="0" borderId="0" xfId="0" applyFont="1" applyAlignment="1">
      <alignment vertical="center"/>
    </xf>
    <xf numFmtId="0" fontId="34" fillId="0" borderId="10" xfId="0" applyFont="1" applyBorder="1" applyAlignment="1">
      <alignment horizontal="center"/>
    </xf>
    <xf numFmtId="0" fontId="6" fillId="0" borderId="19" xfId="0" applyFont="1" applyBorder="1" applyAlignment="1">
      <alignment horizontal="center"/>
    </xf>
    <xf numFmtId="0" fontId="34" fillId="0" borderId="0" xfId="0" applyFont="1" applyAlignment="1">
      <alignment vertical="center" wrapText="1"/>
    </xf>
    <xf numFmtId="164" fontId="20" fillId="4" borderId="20" xfId="1" applyNumberFormat="1" applyFont="1" applyFill="1" applyBorder="1" applyAlignment="1">
      <alignment horizontal="center" vertical="center"/>
    </xf>
    <xf numFmtId="164" fontId="20" fillId="4" borderId="13" xfId="1" applyNumberFormat="1" applyFont="1" applyFill="1" applyBorder="1" applyAlignment="1">
      <alignment horizontal="center" vertical="center"/>
    </xf>
    <xf numFmtId="164" fontId="20" fillId="4" borderId="24" xfId="1" applyNumberFormat="1" applyFont="1" applyFill="1" applyBorder="1" applyAlignment="1">
      <alignment horizontal="center" vertical="center"/>
    </xf>
    <xf numFmtId="164" fontId="20" fillId="4" borderId="22" xfId="1" applyNumberFormat="1" applyFont="1" applyFill="1" applyBorder="1" applyAlignment="1">
      <alignment horizontal="center" vertical="center"/>
    </xf>
    <xf numFmtId="164" fontId="20" fillId="4" borderId="23" xfId="1" applyNumberFormat="1" applyFont="1" applyFill="1" applyBorder="1" applyAlignment="1">
      <alignment horizontal="center" vertical="center"/>
    </xf>
    <xf numFmtId="164" fontId="20" fillId="4" borderId="15" xfId="1" applyNumberFormat="1" applyFont="1" applyFill="1" applyBorder="1" applyAlignment="1">
      <alignment horizontal="center" vertical="center"/>
    </xf>
    <xf numFmtId="164" fontId="20" fillId="4" borderId="16" xfId="1" applyNumberFormat="1" applyFont="1" applyFill="1" applyBorder="1" applyAlignment="1">
      <alignment horizontal="center" vertical="center"/>
    </xf>
    <xf numFmtId="164" fontId="4" fillId="0" borderId="13" xfId="1" applyNumberFormat="1" applyFont="1" applyFill="1" applyBorder="1" applyAlignment="1">
      <alignment horizontal="center"/>
    </xf>
    <xf numFmtId="164" fontId="4" fillId="0" borderId="0" xfId="1" applyNumberFormat="1" applyFont="1" applyFill="1" applyBorder="1" applyAlignment="1">
      <alignment horizontal="center"/>
    </xf>
    <xf numFmtId="164" fontId="4" fillId="0" borderId="5" xfId="1" applyNumberFormat="1" applyFont="1" applyFill="1" applyBorder="1" applyAlignment="1">
      <alignment horizontal="center"/>
    </xf>
    <xf numFmtId="164" fontId="20" fillId="4" borderId="18" xfId="1" applyNumberFormat="1" applyFont="1" applyFill="1" applyBorder="1" applyAlignment="1">
      <alignment horizontal="center" vertical="center"/>
    </xf>
    <xf numFmtId="164" fontId="20" fillId="4" borderId="27" xfId="1" applyNumberFormat="1" applyFont="1" applyFill="1" applyBorder="1" applyAlignment="1">
      <alignment horizontal="center" vertical="center"/>
    </xf>
    <xf numFmtId="164" fontId="4" fillId="0" borderId="0" xfId="0" applyNumberFormat="1" applyFont="1"/>
    <xf numFmtId="164" fontId="4" fillId="0" borderId="5" xfId="0" applyNumberFormat="1" applyFont="1" applyBorder="1"/>
    <xf numFmtId="0" fontId="10" fillId="0" borderId="11" xfId="0" applyFont="1" applyBorder="1" applyAlignment="1">
      <alignment horizontal="left" vertical="center"/>
    </xf>
    <xf numFmtId="0" fontId="32" fillId="0" borderId="0" xfId="0" applyFont="1" applyAlignment="1">
      <alignment vertical="top" wrapText="1"/>
    </xf>
    <xf numFmtId="164" fontId="4" fillId="6" borderId="0" xfId="1" applyNumberFormat="1" applyFont="1" applyFill="1" applyBorder="1" applyAlignment="1">
      <alignment horizontal="center"/>
    </xf>
    <xf numFmtId="164" fontId="4" fillId="6" borderId="5" xfId="1" applyNumberFormat="1" applyFont="1" applyFill="1" applyBorder="1" applyAlignment="1">
      <alignment horizontal="center"/>
    </xf>
    <xf numFmtId="9" fontId="4" fillId="6" borderId="1" xfId="1" applyFont="1" applyFill="1" applyBorder="1" applyAlignment="1">
      <alignment horizontal="center"/>
    </xf>
    <xf numFmtId="9" fontId="4" fillId="6" borderId="6" xfId="1" applyFont="1" applyFill="1" applyBorder="1" applyAlignment="1">
      <alignment horizontal="center"/>
    </xf>
    <xf numFmtId="168" fontId="4" fillId="4" borderId="20" xfId="4" applyNumberFormat="1" applyFont="1" applyFill="1" applyBorder="1" applyAlignment="1">
      <alignment horizontal="center" vertical="center"/>
    </xf>
    <xf numFmtId="168" fontId="4" fillId="4" borderId="3" xfId="4" applyNumberFormat="1" applyFont="1" applyFill="1" applyBorder="1" applyAlignment="1">
      <alignment horizontal="center" vertical="center"/>
    </xf>
    <xf numFmtId="168" fontId="4" fillId="4" borderId="4" xfId="4" applyNumberFormat="1" applyFont="1" applyFill="1" applyBorder="1" applyAlignment="1">
      <alignment horizontal="center" vertical="center"/>
    </xf>
    <xf numFmtId="168" fontId="15" fillId="4" borderId="24" xfId="4" applyNumberFormat="1" applyFont="1" applyFill="1" applyBorder="1" applyAlignment="1">
      <alignment horizontal="center" vertical="center"/>
    </xf>
    <xf numFmtId="168" fontId="15" fillId="4" borderId="22" xfId="4" applyNumberFormat="1" applyFont="1" applyFill="1" applyBorder="1" applyAlignment="1">
      <alignment horizontal="center" vertical="center"/>
    </xf>
    <xf numFmtId="168" fontId="15" fillId="4" borderId="23" xfId="4" applyNumberFormat="1" applyFont="1" applyFill="1" applyBorder="1" applyAlignment="1">
      <alignment horizontal="center" vertical="center"/>
    </xf>
    <xf numFmtId="164" fontId="6" fillId="4" borderId="19" xfId="1" applyNumberFormat="1" applyFont="1" applyFill="1" applyBorder="1" applyAlignment="1">
      <alignment horizontal="center" vertical="center"/>
    </xf>
    <xf numFmtId="164" fontId="6" fillId="4" borderId="25" xfId="1" applyNumberFormat="1" applyFont="1" applyFill="1" applyBorder="1" applyAlignment="1">
      <alignment horizontal="center" vertical="center"/>
    </xf>
    <xf numFmtId="164" fontId="6" fillId="4" borderId="26" xfId="1" applyNumberFormat="1" applyFont="1" applyFill="1" applyBorder="1" applyAlignment="1">
      <alignment horizontal="center" vertical="center"/>
    </xf>
    <xf numFmtId="0" fontId="40" fillId="0" borderId="0" xfId="0" applyFont="1" applyAlignment="1">
      <alignment vertical="center"/>
    </xf>
    <xf numFmtId="169" fontId="4" fillId="0" borderId="0" xfId="0" applyNumberFormat="1" applyFont="1"/>
    <xf numFmtId="0" fontId="43" fillId="0" borderId="0" xfId="0" applyFont="1"/>
    <xf numFmtId="0" fontId="36" fillId="10" borderId="20" xfId="2" applyFont="1" applyFill="1" applyBorder="1" applyAlignment="1" applyProtection="1">
      <alignment horizontal="left" vertical="top" wrapText="1"/>
      <protection locked="0"/>
    </xf>
    <xf numFmtId="0" fontId="36" fillId="10" borderId="3" xfId="2" applyFont="1" applyFill="1" applyBorder="1" applyAlignment="1" applyProtection="1">
      <alignment horizontal="left" vertical="top"/>
      <protection locked="0"/>
    </xf>
    <xf numFmtId="0" fontId="36" fillId="10" borderId="4" xfId="2" applyFont="1" applyFill="1" applyBorder="1" applyAlignment="1" applyProtection="1">
      <alignment horizontal="left" vertical="top"/>
      <protection locked="0"/>
    </xf>
    <xf numFmtId="0" fontId="36" fillId="10" borderId="13" xfId="2" applyFont="1" applyFill="1" applyBorder="1" applyAlignment="1" applyProtection="1">
      <alignment horizontal="left" vertical="top"/>
      <protection locked="0"/>
    </xf>
    <xf numFmtId="0" fontId="36" fillId="10" borderId="0" xfId="2" applyFont="1" applyFill="1" applyBorder="1" applyAlignment="1" applyProtection="1">
      <alignment horizontal="left" vertical="top"/>
      <protection locked="0"/>
    </xf>
    <xf numFmtId="0" fontId="36" fillId="10" borderId="5" xfId="2" applyFont="1" applyFill="1" applyBorder="1" applyAlignment="1" applyProtection="1">
      <alignment horizontal="left" vertical="top"/>
      <protection locked="0"/>
    </xf>
    <xf numFmtId="0" fontId="36" fillId="10" borderId="19" xfId="2" applyFont="1" applyFill="1" applyBorder="1" applyAlignment="1" applyProtection="1">
      <alignment horizontal="left" vertical="top"/>
      <protection locked="0"/>
    </xf>
    <xf numFmtId="0" fontId="36" fillId="10" borderId="1" xfId="2" applyFont="1" applyFill="1" applyBorder="1" applyAlignment="1" applyProtection="1">
      <alignment horizontal="left" vertical="top"/>
      <protection locked="0"/>
    </xf>
    <xf numFmtId="0" fontId="36" fillId="10" borderId="6" xfId="2" applyFont="1" applyFill="1" applyBorder="1" applyAlignment="1" applyProtection="1">
      <alignment horizontal="left" vertical="top"/>
      <protection locked="0"/>
    </xf>
    <xf numFmtId="0" fontId="33" fillId="3" borderId="13" xfId="0" applyFont="1" applyFill="1" applyBorder="1" applyAlignment="1">
      <alignment horizontal="left"/>
    </xf>
    <xf numFmtId="0" fontId="33" fillId="3" borderId="10" xfId="0" applyFont="1" applyFill="1" applyBorder="1" applyAlignment="1">
      <alignment horizontal="left"/>
    </xf>
    <xf numFmtId="0" fontId="34" fillId="0" borderId="0" xfId="0" applyFont="1" applyAlignment="1">
      <alignment horizontal="left" vertical="center" wrapText="1"/>
    </xf>
    <xf numFmtId="0" fontId="31" fillId="0" borderId="0" xfId="0" applyFont="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0" fontId="36" fillId="10" borderId="3" xfId="2" applyFont="1" applyFill="1" applyBorder="1" applyAlignment="1" applyProtection="1">
      <alignment horizontal="left" vertical="top" wrapText="1"/>
      <protection locked="0"/>
    </xf>
    <xf numFmtId="0" fontId="36" fillId="10" borderId="4" xfId="2" applyFont="1" applyFill="1" applyBorder="1" applyAlignment="1" applyProtection="1">
      <alignment horizontal="left" vertical="top" wrapText="1"/>
      <protection locked="0"/>
    </xf>
    <xf numFmtId="0" fontId="36" fillId="10" borderId="13" xfId="2" applyFont="1" applyFill="1" applyBorder="1" applyAlignment="1" applyProtection="1">
      <alignment horizontal="left" vertical="top" wrapText="1"/>
      <protection locked="0"/>
    </xf>
    <xf numFmtId="0" fontId="36" fillId="10" borderId="0" xfId="2" applyFont="1" applyFill="1" applyBorder="1" applyAlignment="1" applyProtection="1">
      <alignment horizontal="left" vertical="top" wrapText="1"/>
      <protection locked="0"/>
    </xf>
    <xf numFmtId="0" fontId="36" fillId="10" borderId="5" xfId="2" applyFont="1" applyFill="1" applyBorder="1" applyAlignment="1" applyProtection="1">
      <alignment horizontal="left" vertical="top" wrapText="1"/>
      <protection locked="0"/>
    </xf>
    <xf numFmtId="0" fontId="10" fillId="0" borderId="12" xfId="0" applyFont="1" applyBorder="1" applyAlignment="1">
      <alignment horizontal="left" vertical="center" wrapText="1"/>
    </xf>
    <xf numFmtId="0" fontId="10" fillId="0" borderId="10" xfId="0" applyFont="1" applyBorder="1" applyAlignment="1">
      <alignment horizontal="left" vertical="center" wrapText="1"/>
    </xf>
    <xf numFmtId="0" fontId="7" fillId="0" borderId="0" xfId="0" applyFont="1" applyAlignment="1">
      <alignment horizontal="left"/>
    </xf>
    <xf numFmtId="0" fontId="7" fillId="0" borderId="13" xfId="0" applyFont="1" applyBorder="1" applyAlignment="1">
      <alignment horizontal="left"/>
    </xf>
    <xf numFmtId="0" fontId="6" fillId="3" borderId="7" xfId="0" applyFont="1" applyFill="1" applyBorder="1" applyAlignment="1">
      <alignment horizontal="center"/>
    </xf>
    <xf numFmtId="0" fontId="6" fillId="3" borderId="9" xfId="0" applyFont="1" applyFill="1" applyBorder="1" applyAlignment="1">
      <alignment horizontal="center"/>
    </xf>
    <xf numFmtId="0" fontId="6" fillId="9" borderId="7" xfId="0" applyFont="1" applyFill="1" applyBorder="1" applyAlignment="1">
      <alignment horizontal="center" vertical="center"/>
    </xf>
    <xf numFmtId="0" fontId="6" fillId="9" borderId="9" xfId="0" applyFont="1" applyFill="1" applyBorder="1" applyAlignment="1">
      <alignment horizontal="center" vertical="center"/>
    </xf>
    <xf numFmtId="0" fontId="11" fillId="8" borderId="7" xfId="3" applyFont="1" applyFill="1" applyBorder="1" applyAlignment="1">
      <alignment horizontal="center" vertical="center"/>
    </xf>
    <xf numFmtId="0" fontId="11" fillId="8" borderId="2" xfId="3" applyFont="1" applyFill="1" applyBorder="1" applyAlignment="1">
      <alignment horizontal="center" vertical="center"/>
    </xf>
    <xf numFmtId="0" fontId="35" fillId="0" borderId="13" xfId="0" applyFont="1" applyBorder="1" applyAlignment="1">
      <alignment horizontal="left" vertical="center" wrapText="1"/>
    </xf>
    <xf numFmtId="0" fontId="35" fillId="0" borderId="0" xfId="0" applyFont="1" applyAlignment="1">
      <alignment horizontal="left" vertical="center" wrapText="1"/>
    </xf>
    <xf numFmtId="0" fontId="39" fillId="0" borderId="28" xfId="2" applyFont="1" applyFill="1" applyBorder="1" applyAlignment="1" applyProtection="1">
      <alignment horizontal="left" vertical="top"/>
      <protection locked="0"/>
    </xf>
    <xf numFmtId="0" fontId="13" fillId="0" borderId="3" xfId="0" applyFont="1" applyBorder="1" applyAlignment="1">
      <alignment horizontal="left" vertical="top" wrapText="1"/>
    </xf>
    <xf numFmtId="0" fontId="13" fillId="0" borderId="0" xfId="0" applyFont="1" applyAlignment="1">
      <alignment horizontal="left" vertical="top" wrapText="1"/>
    </xf>
    <xf numFmtId="0" fontId="11" fillId="8" borderId="20" xfId="3" applyFont="1" applyFill="1" applyBorder="1" applyAlignment="1">
      <alignment horizontal="center" vertical="center"/>
    </xf>
    <xf numFmtId="0" fontId="11" fillId="8" borderId="12" xfId="3" applyFont="1" applyFill="1" applyBorder="1" applyAlignment="1">
      <alignment horizontal="center" vertical="center"/>
    </xf>
    <xf numFmtId="0" fontId="6" fillId="0" borderId="0" xfId="0" applyFont="1" applyAlignment="1">
      <alignment horizontal="left"/>
    </xf>
    <xf numFmtId="0" fontId="6" fillId="3" borderId="7" xfId="0" applyFont="1" applyFill="1" applyBorder="1" applyAlignment="1">
      <alignment horizontal="center" vertical="center"/>
    </xf>
    <xf numFmtId="0" fontId="6" fillId="3" borderId="2" xfId="0" applyFont="1" applyFill="1" applyBorder="1" applyAlignment="1">
      <alignment horizontal="center" vertical="center"/>
    </xf>
    <xf numFmtId="0" fontId="37" fillId="10" borderId="19" xfId="2" applyFont="1" applyFill="1" applyBorder="1" applyAlignment="1" applyProtection="1">
      <alignment horizontal="left" vertical="top"/>
      <protection locked="0"/>
    </xf>
    <xf numFmtId="0" fontId="37" fillId="10" borderId="1" xfId="2" applyFont="1" applyFill="1" applyBorder="1" applyAlignment="1" applyProtection="1">
      <alignment horizontal="left" vertical="top"/>
      <protection locked="0"/>
    </xf>
    <xf numFmtId="0" fontId="37" fillId="10" borderId="6" xfId="2" applyFont="1" applyFill="1" applyBorder="1" applyAlignment="1" applyProtection="1">
      <alignment horizontal="left" vertical="top"/>
      <protection locked="0"/>
    </xf>
    <xf numFmtId="0" fontId="8" fillId="5" borderId="7" xfId="0" applyFont="1" applyFill="1" applyBorder="1" applyAlignment="1">
      <alignment horizontal="center"/>
    </xf>
    <xf numFmtId="0" fontId="8" fillId="5" borderId="2" xfId="0" applyFont="1" applyFill="1" applyBorder="1" applyAlignment="1">
      <alignment horizontal="center"/>
    </xf>
    <xf numFmtId="0" fontId="4" fillId="6" borderId="20" xfId="0" applyFont="1" applyFill="1" applyBorder="1" applyAlignment="1">
      <alignment horizontal="left"/>
    </xf>
    <xf numFmtId="0" fontId="4" fillId="6" borderId="12" xfId="0" applyFont="1" applyFill="1" applyBorder="1" applyAlignment="1">
      <alignment horizontal="left"/>
    </xf>
    <xf numFmtId="0" fontId="4" fillId="4" borderId="13" xfId="0" applyFont="1" applyFill="1" applyBorder="1" applyAlignment="1">
      <alignment horizontal="left"/>
    </xf>
    <xf numFmtId="0" fontId="4" fillId="4" borderId="10" xfId="0" applyFont="1" applyFill="1" applyBorder="1" applyAlignment="1">
      <alignment horizontal="left"/>
    </xf>
    <xf numFmtId="0" fontId="12" fillId="0" borderId="0" xfId="0" applyFont="1" applyAlignment="1">
      <alignment horizontal="left"/>
    </xf>
    <xf numFmtId="0" fontId="12" fillId="0" borderId="13" xfId="0" applyFont="1" applyBorder="1" applyAlignment="1">
      <alignment horizontal="left"/>
    </xf>
    <xf numFmtId="0" fontId="7" fillId="0" borderId="13" xfId="0" applyFont="1" applyBorder="1" applyAlignment="1">
      <alignment horizontal="center"/>
    </xf>
    <xf numFmtId="0" fontId="7" fillId="0" borderId="0" xfId="0" applyFont="1" applyAlignment="1">
      <alignment horizontal="center"/>
    </xf>
  </cellXfs>
  <cellStyles count="5">
    <cellStyle name="Accent1" xfId="2" builtinId="29"/>
    <cellStyle name="Comma" xfId="4" builtinId="3"/>
    <cellStyle name="Normal" xfId="0" builtinId="0"/>
    <cellStyle name="Normal_Workshop - Sample-Final- Determined Costs Mt 2" xfId="3" xr:uid="{A67C2B88-0DF4-4C7F-80FD-24CCBCBD0673}"/>
    <cellStyle name="Percent" xfId="1" builtinId="5"/>
  </cellStyles>
  <dxfs count="17">
    <dxf>
      <font>
        <color theme="0" tint="-0.34998626667073579"/>
      </font>
      <fill>
        <patternFill patternType="solid">
          <fgColor theme="0" tint="-0.34998626667073579"/>
          <bgColor theme="0" tint="-0.34998626667073579"/>
        </patternFill>
      </fill>
      <border>
        <left/>
        <right/>
        <top/>
        <bottom/>
      </border>
    </dxf>
    <dxf>
      <font>
        <color theme="0" tint="-0.34998626667073579"/>
      </font>
      <fill>
        <patternFill patternType="solid">
          <fgColor theme="0" tint="-0.34998626667073579"/>
          <bgColor theme="0" tint="-0.34998626667073579"/>
        </patternFill>
      </fill>
      <border>
        <left/>
        <right/>
        <top/>
        <bottom/>
      </border>
    </dxf>
    <dxf>
      <font>
        <color theme="0" tint="-0.34998626667073579"/>
      </font>
      <fill>
        <patternFill patternType="solid">
          <fgColor theme="0" tint="-0.34998626667073579"/>
          <bgColor theme="0" tint="-0.34998626667073579"/>
        </patternFill>
      </fill>
      <border>
        <left/>
        <right/>
        <top/>
        <bottom/>
      </border>
    </dxf>
    <dxf>
      <font>
        <color theme="0" tint="-0.34998626667073579"/>
      </font>
      <fill>
        <patternFill patternType="solid">
          <fgColor theme="0" tint="-0.34998626667073579"/>
          <bgColor theme="0" tint="-0.34998626667073579"/>
        </patternFill>
      </fill>
      <border>
        <left/>
        <right/>
        <top/>
        <bottom/>
      </border>
    </dxf>
    <dxf>
      <font>
        <color theme="0" tint="-0.34998626667073579"/>
      </font>
      <fill>
        <patternFill patternType="solid">
          <fgColor theme="0" tint="-0.34998626667073579"/>
          <bgColor theme="0" tint="-0.34998626667073579"/>
        </patternFill>
      </fill>
      <border>
        <left/>
        <right/>
        <top/>
        <bottom/>
      </border>
    </dxf>
    <dxf>
      <font>
        <color theme="0" tint="-0.34998626667073579"/>
      </font>
      <fill>
        <patternFill patternType="solid">
          <fgColor theme="0" tint="-0.34998626667073579"/>
          <bgColor theme="0" tint="-0.34998626667073579"/>
        </patternFill>
      </fill>
      <border>
        <left/>
        <right/>
        <top/>
        <bottom/>
      </border>
    </dxf>
    <dxf>
      <font>
        <color theme="0" tint="-0.34998626667073579"/>
      </font>
      <fill>
        <patternFill patternType="solid">
          <fgColor theme="0" tint="-0.34998626667073579"/>
          <bgColor theme="0" tint="-0.34998626667073579"/>
        </patternFill>
      </fill>
      <border>
        <left/>
        <right/>
        <top/>
        <bottom/>
      </border>
    </dxf>
    <dxf>
      <font>
        <color theme="0" tint="-0.34998626667073579"/>
      </font>
      <fill>
        <patternFill patternType="solid">
          <fgColor theme="0" tint="-0.34998626667073579"/>
          <bgColor theme="0" tint="-0.34998626667073579"/>
        </patternFill>
      </fill>
      <border>
        <left/>
        <right/>
        <top/>
        <bottom/>
      </border>
    </dxf>
    <dxf>
      <font>
        <color theme="0" tint="-0.34998626667073579"/>
      </font>
      <fill>
        <patternFill patternType="solid">
          <fgColor theme="0" tint="-0.34998626667073579"/>
          <bgColor theme="0" tint="-0.34998626667073579"/>
        </patternFill>
      </fill>
      <border>
        <left/>
        <right/>
        <top/>
        <bottom/>
      </border>
    </dxf>
    <dxf>
      <font>
        <color theme="0" tint="-0.34998626667073579"/>
      </font>
      <fill>
        <patternFill patternType="solid">
          <fgColor theme="0" tint="-0.34998626667073579"/>
          <bgColor theme="0" tint="-0.34998626667073579"/>
        </patternFill>
      </fill>
      <border>
        <left/>
        <right/>
        <top/>
        <bottom/>
      </border>
    </dxf>
    <dxf>
      <font>
        <b val="0"/>
        <i val="0"/>
        <strike val="0"/>
        <condense val="0"/>
        <extend val="0"/>
        <outline val="0"/>
        <shadow val="0"/>
        <u val="none"/>
        <vertAlign val="baseline"/>
        <sz val="11"/>
        <color theme="1"/>
        <name val="Calibri Light"/>
        <family val="2"/>
        <scheme val="major"/>
      </font>
      <numFmt numFmtId="164" formatCode="0.0%"/>
      <fill>
        <patternFill patternType="solid">
          <fgColor indexed="64"/>
          <bgColor theme="0"/>
        </patternFill>
      </fill>
      <alignment horizontal="center" vertical="bottom"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Calibri Light"/>
        <family val="2"/>
        <scheme val="major"/>
      </font>
      <numFmt numFmtId="14" formatCode="0.00%"/>
      <alignment horizontal="center" vertical="bottom" textRotation="0" wrapText="0" indent="0" justifyLastLine="0" shrinkToFit="0" readingOrder="0"/>
    </dxf>
    <dxf>
      <font>
        <b val="0"/>
        <i val="0"/>
        <strike val="0"/>
        <condense val="0"/>
        <extend val="0"/>
        <outline val="0"/>
        <shadow val="0"/>
        <u val="none"/>
        <vertAlign val="baseline"/>
        <sz val="11"/>
        <color theme="1"/>
        <name val="Calibri Light"/>
        <family val="2"/>
        <scheme val="major"/>
      </font>
      <alignment horizontal="center" vertical="bottom" textRotation="0" wrapText="0"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11"/>
        <color theme="1"/>
        <name val="Calibri Light"/>
        <family val="2"/>
        <scheme val="major"/>
      </font>
    </dxf>
    <dxf>
      <font>
        <strike val="0"/>
        <outline val="0"/>
        <shadow val="0"/>
        <u val="none"/>
        <vertAlign val="baseline"/>
        <sz val="11"/>
        <name val="Calibri Light"/>
        <family val="2"/>
        <scheme val="major"/>
      </font>
    </dxf>
    <dxf>
      <border>
        <bottom style="thin">
          <color indexed="64"/>
        </bottom>
      </border>
    </dxf>
    <dxf>
      <font>
        <b/>
        <i val="0"/>
        <strike val="0"/>
        <condense val="0"/>
        <extend val="0"/>
        <outline val="0"/>
        <shadow val="0"/>
        <u val="none"/>
        <vertAlign val="baseline"/>
        <sz val="11"/>
        <color theme="1"/>
        <name val="Calibri Light"/>
        <family val="2"/>
        <scheme val="major"/>
      </font>
      <alignment horizontal="center" vertical="bottom"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FFFFCC"/>
      <color rgb="FFDDEBF7"/>
      <color rgb="FFFDE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47195EB9-3D16-4302-83F9-3F908EB22D09}" name="Table7" displayName="Table7" ref="A4:D144" totalsRowShown="0" headerRowDxfId="16" dataDxfId="14" headerRowBorderDxfId="15">
  <autoFilter ref="A4:D144" xr:uid="{47195EB9-3D16-4302-83F9-3F908EB22D09}"/>
  <tableColumns count="4">
    <tableColumn id="1" xr3:uid="{51562DF3-09E9-4A21-B132-6858FA06FE63}" name="Member State" dataDxfId="13"/>
    <tableColumn id="2" xr3:uid="{33029AFB-46BE-428B-B1DD-A2C317623912}" name="Year " dataDxfId="12"/>
    <tableColumn id="3" xr3:uid="{0333D15A-5507-4317-BC78-5984477B03CE}" name="Risk free rate (Rf)" dataDxfId="11" dataCellStyle="Percent"/>
    <tableColumn id="4" xr3:uid="{44354AC6-BFDD-47B7-B1FC-957157719C58}" name="Tax rate (t)" dataDxfId="10"/>
  </tableColumns>
  <tableStyleInfo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466FBE-FF3F-4A81-BB8C-E4DEE2B6B383}">
  <sheetPr>
    <pageSetUpPr autoPageBreaks="0"/>
  </sheetPr>
  <dimension ref="B1:AK135"/>
  <sheetViews>
    <sheetView showGridLines="0" tabSelected="1" topLeftCell="A110" zoomScale="85" zoomScaleNormal="85" zoomScalePageLayoutView="55" workbookViewId="0">
      <selection activeCell="E25" sqref="E25"/>
    </sheetView>
  </sheetViews>
  <sheetFormatPr defaultColWidth="4.6640625" defaultRowHeight="15" x14ac:dyDescent="0.25"/>
  <cols>
    <col min="1" max="1" width="2.6640625" style="2" customWidth="1"/>
    <col min="2" max="2" width="4" style="2" customWidth="1"/>
    <col min="3" max="3" width="2.83203125" style="20" customWidth="1"/>
    <col min="4" max="4" width="60" style="2" customWidth="1"/>
    <col min="5" max="9" width="15.5" style="2" customWidth="1"/>
    <col min="10" max="10" width="41.6640625" style="2" customWidth="1"/>
    <col min="11" max="11" width="111" style="2" customWidth="1"/>
    <col min="12" max="13" width="4.6640625" style="2"/>
    <col min="14" max="14" width="4.6640625" style="2" customWidth="1"/>
    <col min="15" max="15" width="13.6640625" style="2" customWidth="1"/>
    <col min="16" max="16" width="12.6640625" style="2" customWidth="1"/>
    <col min="17" max="31" width="4.6640625" style="2"/>
    <col min="32" max="32" width="4.33203125" style="2" customWidth="1"/>
    <col min="33" max="42" width="4.6640625" style="2"/>
    <col min="43" max="43" width="26.83203125" style="2" customWidth="1"/>
    <col min="44" max="16384" width="4.6640625" style="2"/>
  </cols>
  <sheetData>
    <row r="1" spans="2:37" ht="4.9000000000000004" customHeight="1" x14ac:dyDescent="0.25"/>
    <row r="2" spans="2:37" ht="24" thickBot="1" x14ac:dyDescent="0.3">
      <c r="B2" s="232" t="s">
        <v>119</v>
      </c>
      <c r="C2" s="232"/>
      <c r="D2" s="232"/>
      <c r="E2" s="232"/>
      <c r="F2" s="232"/>
      <c r="G2" s="232"/>
      <c r="H2" s="232"/>
      <c r="I2" s="232"/>
      <c r="J2" s="232"/>
      <c r="K2" s="232"/>
    </row>
    <row r="4" spans="2:37" ht="21" x14ac:dyDescent="0.25">
      <c r="B4" s="1" t="s">
        <v>105</v>
      </c>
      <c r="C4" s="1"/>
      <c r="D4" s="1"/>
      <c r="E4" s="3"/>
      <c r="F4" s="3"/>
      <c r="G4" s="3"/>
      <c r="H4" s="3"/>
      <c r="I4" s="3"/>
      <c r="J4" s="3"/>
      <c r="K4" s="3"/>
    </row>
    <row r="5" spans="2:37" x14ac:dyDescent="0.25">
      <c r="D5" s="198" t="s">
        <v>139</v>
      </c>
    </row>
    <row r="6" spans="2:37" x14ac:dyDescent="0.25">
      <c r="D6" s="2" t="s">
        <v>140</v>
      </c>
    </row>
    <row r="8" spans="2:37" x14ac:dyDescent="0.25">
      <c r="D8" s="2" t="s">
        <v>141</v>
      </c>
    </row>
    <row r="9" spans="2:37" x14ac:dyDescent="0.25">
      <c r="D9" s="243" t="s">
        <v>0</v>
      </c>
      <c r="E9" s="243"/>
      <c r="F9" s="243"/>
      <c r="G9" s="243"/>
      <c r="H9" s="243"/>
      <c r="I9" s="244"/>
    </row>
    <row r="10" spans="2:37" x14ac:dyDescent="0.25">
      <c r="D10" s="49" t="s">
        <v>1</v>
      </c>
      <c r="E10" s="245" t="s">
        <v>142</v>
      </c>
      <c r="F10" s="245"/>
      <c r="G10" s="245"/>
      <c r="H10" s="245"/>
      <c r="I10" s="246"/>
    </row>
    <row r="11" spans="2:37" x14ac:dyDescent="0.25">
      <c r="D11" s="50" t="s">
        <v>2</v>
      </c>
      <c r="E11" s="247" t="s">
        <v>3</v>
      </c>
      <c r="F11" s="247"/>
      <c r="G11" s="247"/>
      <c r="H11" s="247"/>
      <c r="I11" s="248"/>
    </row>
    <row r="12" spans="2:37" x14ac:dyDescent="0.25">
      <c r="D12" s="164" t="s">
        <v>4</v>
      </c>
      <c r="E12" s="208" t="s">
        <v>5</v>
      </c>
      <c r="F12" s="208"/>
      <c r="G12" s="208"/>
      <c r="H12" s="208"/>
      <c r="I12" s="209"/>
    </row>
    <row r="13" spans="2:37" ht="15" customHeight="1" x14ac:dyDescent="0.25">
      <c r="D13" s="165" t="s">
        <v>77</v>
      </c>
      <c r="E13" s="240" t="s">
        <v>46</v>
      </c>
      <c r="F13" s="241"/>
      <c r="G13" s="241"/>
      <c r="H13" s="241"/>
      <c r="I13" s="242"/>
    </row>
    <row r="15" spans="2:37" ht="21" x14ac:dyDescent="0.25">
      <c r="B15" s="1" t="s">
        <v>106</v>
      </c>
      <c r="C15" s="1"/>
      <c r="D15" s="1"/>
      <c r="E15" s="17"/>
      <c r="F15" s="3"/>
      <c r="G15" s="3"/>
      <c r="H15" s="3"/>
      <c r="I15" s="3"/>
      <c r="J15" s="3"/>
      <c r="K15" s="3"/>
      <c r="N15" s="20"/>
      <c r="O15" s="20"/>
      <c r="P15" s="20"/>
      <c r="Q15" s="20"/>
      <c r="R15" s="20"/>
      <c r="S15" s="20"/>
      <c r="T15" s="20"/>
      <c r="U15" s="20"/>
      <c r="V15" s="20"/>
      <c r="W15" s="20"/>
      <c r="X15" s="20"/>
      <c r="Y15" s="20"/>
      <c r="Z15" s="20"/>
      <c r="AA15" s="20"/>
      <c r="AB15" s="20"/>
      <c r="AC15" s="20"/>
      <c r="AD15" s="20"/>
      <c r="AE15" s="20"/>
      <c r="AF15" s="20"/>
      <c r="AG15" s="20"/>
      <c r="AH15" s="20"/>
      <c r="AI15" s="20"/>
      <c r="AJ15" s="20"/>
      <c r="AK15" s="20"/>
    </row>
    <row r="16" spans="2:37" ht="14.25" customHeight="1" x14ac:dyDescent="0.25">
      <c r="B16" s="23"/>
      <c r="C16" s="23"/>
      <c r="D16" s="23"/>
      <c r="N16" s="20"/>
      <c r="O16" s="20"/>
      <c r="P16" s="20"/>
      <c r="Q16" s="20"/>
      <c r="R16" s="20"/>
      <c r="S16" s="20"/>
      <c r="T16" s="20"/>
      <c r="U16" s="20"/>
      <c r="V16" s="20"/>
      <c r="W16" s="20"/>
      <c r="X16" s="20"/>
      <c r="Y16" s="20"/>
      <c r="Z16" s="20"/>
      <c r="AA16" s="20"/>
      <c r="AB16" s="20"/>
      <c r="AC16" s="20"/>
      <c r="AD16" s="20"/>
      <c r="AE16" s="20"/>
      <c r="AF16" s="20"/>
      <c r="AG16" s="20"/>
      <c r="AH16" s="20"/>
      <c r="AI16" s="20"/>
      <c r="AJ16" s="20"/>
      <c r="AK16" s="20"/>
    </row>
    <row r="17" spans="3:37" ht="15" customHeight="1" x14ac:dyDescent="0.25">
      <c r="D17" s="161" t="s">
        <v>75</v>
      </c>
      <c r="E17" s="224" t="s">
        <v>132</v>
      </c>
      <c r="F17" s="225"/>
      <c r="J17" s="163" t="s">
        <v>143</v>
      </c>
      <c r="N17" s="20"/>
      <c r="O17" s="20"/>
      <c r="P17" s="20"/>
      <c r="Q17" s="20"/>
      <c r="R17" s="20"/>
      <c r="S17" s="20"/>
      <c r="T17" s="20"/>
      <c r="U17" s="20"/>
      <c r="V17" s="20"/>
      <c r="W17" s="20"/>
      <c r="X17" s="20"/>
      <c r="Y17" s="20"/>
      <c r="Z17" s="20"/>
      <c r="AA17" s="20"/>
      <c r="AB17" s="20"/>
      <c r="AC17" s="20"/>
      <c r="AD17" s="20"/>
      <c r="AE17" s="20"/>
      <c r="AF17" s="20"/>
      <c r="AG17" s="20"/>
      <c r="AH17" s="20"/>
      <c r="AI17" s="20"/>
      <c r="AJ17" s="20"/>
      <c r="AK17" s="20"/>
    </row>
    <row r="18" spans="3:37" ht="15" customHeight="1" x14ac:dyDescent="0.25">
      <c r="D18" s="142"/>
      <c r="N18" s="20"/>
      <c r="O18" s="20"/>
      <c r="P18" s="20"/>
      <c r="Q18" s="20"/>
      <c r="R18" s="20"/>
      <c r="S18" s="20"/>
      <c r="T18" s="20"/>
      <c r="U18" s="20"/>
      <c r="V18" s="20"/>
      <c r="W18" s="20"/>
      <c r="X18" s="20"/>
      <c r="Y18" s="20"/>
      <c r="Z18" s="20"/>
      <c r="AA18" s="20"/>
      <c r="AB18" s="20"/>
      <c r="AC18" s="20"/>
      <c r="AD18" s="20"/>
      <c r="AE18" s="20"/>
      <c r="AF18" s="20"/>
      <c r="AG18" s="20"/>
      <c r="AH18" s="20"/>
      <c r="AI18" s="20"/>
      <c r="AJ18" s="20"/>
      <c r="AK18" s="20"/>
    </row>
    <row r="19" spans="3:37" x14ac:dyDescent="0.25">
      <c r="D19" s="141" t="s">
        <v>93</v>
      </c>
      <c r="E19" s="226"/>
      <c r="F19" s="227"/>
      <c r="N19" s="20"/>
      <c r="O19" s="20"/>
      <c r="P19" s="20"/>
      <c r="Q19" s="20"/>
      <c r="R19" s="20"/>
      <c r="S19" s="20"/>
      <c r="T19" s="20"/>
      <c r="U19" s="20"/>
      <c r="V19" s="20"/>
      <c r="W19" s="20"/>
      <c r="X19" s="20"/>
      <c r="Y19" s="20"/>
      <c r="Z19" s="20"/>
      <c r="AA19" s="20"/>
      <c r="AB19" s="20"/>
      <c r="AC19" s="20"/>
      <c r="AD19" s="20"/>
      <c r="AE19" s="20"/>
      <c r="AF19" s="20"/>
      <c r="AG19" s="20"/>
      <c r="AH19" s="20"/>
      <c r="AI19" s="20"/>
      <c r="AJ19" s="20"/>
      <c r="AK19" s="20"/>
    </row>
    <row r="20" spans="3:37" ht="15" customHeight="1" x14ac:dyDescent="0.25">
      <c r="D20" s="4"/>
      <c r="N20" s="20"/>
      <c r="O20" s="20"/>
      <c r="P20" s="20"/>
      <c r="Q20" s="20"/>
      <c r="R20" s="20"/>
      <c r="S20" s="20"/>
      <c r="T20" s="20"/>
      <c r="U20" s="20"/>
      <c r="V20" s="20"/>
      <c r="W20" s="20"/>
      <c r="X20" s="20"/>
      <c r="Y20" s="20"/>
      <c r="Z20" s="20"/>
      <c r="AA20" s="20"/>
      <c r="AB20" s="20"/>
      <c r="AC20" s="20"/>
      <c r="AD20" s="20"/>
      <c r="AE20" s="20"/>
      <c r="AF20" s="20"/>
      <c r="AG20" s="20"/>
      <c r="AH20" s="20"/>
      <c r="AI20" s="20"/>
      <c r="AJ20" s="20"/>
      <c r="AK20" s="20"/>
    </row>
    <row r="21" spans="3:37" ht="15" customHeight="1" x14ac:dyDescent="0.25">
      <c r="D21" s="4"/>
      <c r="E21" s="228" t="s">
        <v>95</v>
      </c>
      <c r="F21" s="228"/>
      <c r="G21" s="228"/>
      <c r="H21" s="228"/>
      <c r="I21" s="229"/>
      <c r="J21" s="138"/>
      <c r="N21" s="20"/>
      <c r="O21" s="20"/>
      <c r="P21" s="20"/>
      <c r="Q21" s="20"/>
      <c r="R21" s="20"/>
      <c r="S21" s="20"/>
      <c r="T21" s="20"/>
      <c r="U21" s="20"/>
      <c r="V21" s="20"/>
      <c r="W21" s="20"/>
      <c r="X21" s="20"/>
      <c r="Y21" s="20"/>
      <c r="Z21" s="20"/>
      <c r="AA21" s="20"/>
      <c r="AB21" s="20"/>
      <c r="AC21" s="20"/>
      <c r="AD21" s="20"/>
      <c r="AE21" s="20"/>
      <c r="AF21" s="20"/>
      <c r="AG21" s="20"/>
      <c r="AH21" s="20"/>
      <c r="AI21" s="20"/>
      <c r="AJ21" s="20"/>
      <c r="AK21" s="20"/>
    </row>
    <row r="22" spans="3:37" ht="15" customHeight="1" x14ac:dyDescent="0.25">
      <c r="D22" s="7" t="s">
        <v>6</v>
      </c>
      <c r="E22" s="40">
        <v>2025</v>
      </c>
      <c r="F22" s="39">
        <v>2026</v>
      </c>
      <c r="G22" s="39">
        <v>2027</v>
      </c>
      <c r="H22" s="39">
        <v>2028</v>
      </c>
      <c r="I22" s="41">
        <v>2029</v>
      </c>
      <c r="J22" s="14" t="s">
        <v>7</v>
      </c>
      <c r="K22" s="14" t="s">
        <v>8</v>
      </c>
      <c r="N22" s="21"/>
      <c r="O22" s="20"/>
      <c r="P22" s="20"/>
      <c r="Q22" s="20"/>
      <c r="R22" s="20"/>
      <c r="S22" s="20"/>
      <c r="T22" s="20"/>
      <c r="U22" s="20"/>
      <c r="V22" s="20"/>
      <c r="W22" s="20"/>
      <c r="X22" s="20"/>
      <c r="Y22" s="20"/>
      <c r="Z22" s="20"/>
      <c r="AA22" s="20"/>
      <c r="AB22" s="20"/>
      <c r="AC22" s="20"/>
      <c r="AD22" s="20"/>
      <c r="AE22" s="20"/>
      <c r="AF22" s="20"/>
      <c r="AG22" s="20"/>
      <c r="AH22" s="20"/>
      <c r="AI22" s="20"/>
      <c r="AJ22" s="20"/>
      <c r="AK22" s="20"/>
    </row>
    <row r="23" spans="3:37" ht="15" customHeight="1" x14ac:dyDescent="0.25">
      <c r="D23" s="69" t="s">
        <v>9</v>
      </c>
      <c r="E23" s="167" t="e" cm="1">
        <f t="array" ref="E23">INDEX('Option 1 data'!$C$5:$C$144, MATCH(1, ('Option 1 data'!$A$5:$A$144=$E$17)*('Option 1 data'!$B$5:$B$144=E$22), 0))</f>
        <v>#N/A</v>
      </c>
      <c r="F23" s="94" t="e" cm="1">
        <f t="array" ref="F23">INDEX('Option 1 data'!$C$5:$C$144, MATCH(1, ('Option 1 data'!$A$5:$A$144=$E$17)*('Option 1 data'!$B$5:$B$144=F$22), 0))</f>
        <v>#N/A</v>
      </c>
      <c r="G23" s="94" t="e" cm="1">
        <f t="array" ref="G23">INDEX('Option 1 data'!$C$5:$C$144, MATCH(1, ('Option 1 data'!$A$5:$A$144=$E$17)*('Option 1 data'!$B$5:$B$144=G$22), 0))</f>
        <v>#N/A</v>
      </c>
      <c r="H23" s="94" t="e" cm="1">
        <f t="array" ref="H23">INDEX('Option 1 data'!$C$5:$C$144, MATCH(1, ('Option 1 data'!$A$5:$A$144=$E$17)*('Option 1 data'!$B$5:$B$144=H$22), 0))</f>
        <v>#N/A</v>
      </c>
      <c r="I23" s="95" t="e" cm="1">
        <f t="array" ref="I23">INDEX('Option 1 data'!$C$5:$C$144, MATCH(1, ('Option 1 data'!$A$5:$A$144=$E$17)*('Option 1 data'!$B$5:$B$144=I$22), 0))</f>
        <v>#N/A</v>
      </c>
      <c r="J23" s="19" t="s">
        <v>136</v>
      </c>
      <c r="K23" s="18"/>
      <c r="N23" s="45"/>
      <c r="O23" s="71"/>
      <c r="P23" s="70"/>
      <c r="Q23" s="45"/>
      <c r="R23" s="45"/>
      <c r="S23" s="45"/>
      <c r="T23" s="45"/>
      <c r="U23" s="45"/>
      <c r="V23" s="45"/>
      <c r="W23" s="45"/>
      <c r="X23" s="45"/>
      <c r="Y23" s="45"/>
      <c r="Z23" s="45"/>
      <c r="AA23" s="45"/>
      <c r="AB23" s="45"/>
      <c r="AC23" s="45"/>
      <c r="AD23" s="45"/>
      <c r="AE23" s="45"/>
      <c r="AF23" s="45"/>
      <c r="AG23" s="45"/>
      <c r="AH23" s="20"/>
      <c r="AI23" s="20"/>
      <c r="AJ23" s="20"/>
      <c r="AK23" s="20"/>
    </row>
    <row r="24" spans="3:37" ht="15" customHeight="1" x14ac:dyDescent="0.25">
      <c r="D24" s="122" t="s">
        <v>10</v>
      </c>
      <c r="E24" s="168" t="e" cm="1">
        <f t="array" ref="E24">INDEX('Option 1 data'!$D$5:$D$144, MATCH(1, ('Option 1 data'!$A$5:$A$144=$E$17)*('Option 1 data'!$B$5:$B$144=E$22), 0))</f>
        <v>#N/A</v>
      </c>
      <c r="F24" s="97" t="e" cm="1">
        <f t="array" ref="F24">INDEX('Option 1 data'!$D$5:$D$144, MATCH(1, ('Option 1 data'!$A$5:$A$144=$E$17)*('Option 1 data'!$B$5:$B$144=F$22), 0))</f>
        <v>#N/A</v>
      </c>
      <c r="G24" s="97" t="e" cm="1">
        <f t="array" ref="G24">INDEX('Option 1 data'!$D$5:$D$144, MATCH(1, ('Option 1 data'!$A$5:$A$144=$E$17)*('Option 1 data'!$B$5:$B$144=G$22), 0))</f>
        <v>#N/A</v>
      </c>
      <c r="H24" s="97" t="e" cm="1">
        <f t="array" ref="H24">INDEX('Option 1 data'!$D$5:$D$144, MATCH(1, ('Option 1 data'!$A$5:$A$144=$E$17)*('Option 1 data'!$B$5:$B$144=H$22), 0))</f>
        <v>#N/A</v>
      </c>
      <c r="I24" s="98" t="e" cm="1">
        <f t="array" ref="I24">INDEX('Option 1 data'!$D$5:$D$144, MATCH(1, ('Option 1 data'!$A$5:$A$144=$E$17)*('Option 1 data'!$B$5:$B$144=I$22), 0))</f>
        <v>#N/A</v>
      </c>
      <c r="J24" s="19" t="s">
        <v>137</v>
      </c>
      <c r="K24" s="19"/>
      <c r="N24" s="45"/>
      <c r="O24" s="71"/>
      <c r="P24" s="72"/>
      <c r="Q24" s="45"/>
      <c r="R24" s="45"/>
      <c r="S24" s="45"/>
      <c r="T24" s="45"/>
      <c r="U24" s="45"/>
      <c r="V24" s="45"/>
      <c r="W24" s="45"/>
      <c r="X24" s="45"/>
      <c r="Y24" s="45"/>
      <c r="Z24" s="45"/>
      <c r="AA24" s="45"/>
      <c r="AB24" s="45"/>
      <c r="AC24" s="45"/>
      <c r="AD24" s="45"/>
      <c r="AE24" s="45"/>
      <c r="AF24" s="45"/>
      <c r="AG24" s="45"/>
      <c r="AH24" s="20"/>
      <c r="AI24" s="20"/>
      <c r="AJ24" s="20"/>
      <c r="AK24" s="20"/>
    </row>
    <row r="25" spans="3:37" ht="15" customHeight="1" x14ac:dyDescent="0.25">
      <c r="D25" s="122" t="s">
        <v>11</v>
      </c>
      <c r="E25" s="168">
        <f>'Option 1 data'!$G$8</f>
        <v>0.33723823004577413</v>
      </c>
      <c r="F25" s="97">
        <f>'Option 1 data'!$G$8</f>
        <v>0.33723823004577413</v>
      </c>
      <c r="G25" s="97">
        <f>'Option 1 data'!$G$8</f>
        <v>0.33723823004577413</v>
      </c>
      <c r="H25" s="97">
        <f>'Option 1 data'!$G$8</f>
        <v>0.33723823004577413</v>
      </c>
      <c r="I25" s="98">
        <f>'Option 1 data'!$G$8</f>
        <v>0.33723823004577413</v>
      </c>
      <c r="J25" s="19" t="s">
        <v>84</v>
      </c>
      <c r="K25" s="19" t="s">
        <v>12</v>
      </c>
      <c r="N25" s="45"/>
      <c r="O25" s="71"/>
      <c r="P25" s="70"/>
      <c r="Q25" s="45"/>
      <c r="R25" s="45"/>
      <c r="S25" s="45"/>
      <c r="T25" s="45"/>
      <c r="U25" s="45"/>
      <c r="V25" s="45"/>
      <c r="W25" s="45"/>
      <c r="X25" s="45"/>
      <c r="Y25" s="45"/>
      <c r="Z25" s="45"/>
      <c r="AA25" s="45"/>
      <c r="AB25" s="45"/>
      <c r="AC25" s="45"/>
      <c r="AD25" s="45"/>
      <c r="AE25" s="45"/>
      <c r="AF25" s="45"/>
      <c r="AG25" s="45"/>
      <c r="AH25" s="20"/>
      <c r="AI25" s="20"/>
      <c r="AJ25" s="20"/>
      <c r="AK25" s="20"/>
    </row>
    <row r="26" spans="3:37" ht="15" customHeight="1" x14ac:dyDescent="0.25">
      <c r="D26" s="122" t="s">
        <v>13</v>
      </c>
      <c r="E26" s="168">
        <f>'Option 1 data'!$G$5</f>
        <v>0.5480964438125685</v>
      </c>
      <c r="F26" s="97">
        <f>'Option 1 data'!$G$5</f>
        <v>0.5480964438125685</v>
      </c>
      <c r="G26" s="97">
        <f>'Option 1 data'!$G$5</f>
        <v>0.5480964438125685</v>
      </c>
      <c r="H26" s="97">
        <f>'Option 1 data'!$G$5</f>
        <v>0.5480964438125685</v>
      </c>
      <c r="I26" s="98">
        <f>'Option 1 data'!$G$5</f>
        <v>0.5480964438125685</v>
      </c>
      <c r="J26" s="19" t="s">
        <v>94</v>
      </c>
      <c r="K26" s="19"/>
      <c r="N26" s="45"/>
      <c r="O26" s="71"/>
      <c r="P26" s="70"/>
      <c r="Q26" s="45"/>
      <c r="R26" s="45"/>
      <c r="S26" s="45"/>
      <c r="T26" s="45"/>
      <c r="U26" s="45"/>
      <c r="V26" s="45"/>
      <c r="W26" s="45"/>
      <c r="X26" s="45"/>
      <c r="Y26" s="45"/>
      <c r="Z26" s="45"/>
      <c r="AA26" s="45"/>
      <c r="AB26" s="45"/>
      <c r="AC26" s="45"/>
      <c r="AD26" s="45"/>
      <c r="AE26" s="45"/>
      <c r="AF26" s="45"/>
      <c r="AG26" s="45"/>
      <c r="AH26" s="20"/>
      <c r="AI26" s="20"/>
      <c r="AJ26" s="20"/>
      <c r="AK26" s="20"/>
    </row>
    <row r="27" spans="3:37" ht="15" customHeight="1" x14ac:dyDescent="0.25">
      <c r="D27" s="123" t="s">
        <v>14</v>
      </c>
      <c r="E27" s="97" t="e">
        <f>E26*(1+((1-E24)*E25))</f>
        <v>#N/A</v>
      </c>
      <c r="F27" s="97" t="e">
        <f>F26*(1+((1-F24)*F25))</f>
        <v>#N/A</v>
      </c>
      <c r="G27" s="97" t="e">
        <f>G26*(1+((1-G24)*G25))</f>
        <v>#N/A</v>
      </c>
      <c r="H27" s="97" t="e">
        <f>H26*(1+((1-H24)*H25))</f>
        <v>#N/A</v>
      </c>
      <c r="I27" s="98" t="e">
        <f>I26*(1+((1-I24)*I25))</f>
        <v>#N/A</v>
      </c>
      <c r="J27" s="19"/>
      <c r="K27" s="19" t="s">
        <v>15</v>
      </c>
      <c r="N27" s="45"/>
      <c r="O27" s="71"/>
      <c r="P27" s="70"/>
      <c r="Q27" s="45"/>
      <c r="R27" s="45"/>
      <c r="S27" s="45"/>
      <c r="T27" s="45"/>
      <c r="U27" s="45"/>
      <c r="V27" s="45"/>
      <c r="W27" s="45"/>
      <c r="X27" s="45"/>
      <c r="Y27" s="45"/>
      <c r="Z27" s="45"/>
      <c r="AA27" s="45"/>
      <c r="AB27" s="45"/>
      <c r="AC27" s="45"/>
      <c r="AD27" s="45"/>
      <c r="AE27" s="45"/>
      <c r="AF27" s="45"/>
      <c r="AG27" s="45"/>
      <c r="AH27" s="20"/>
      <c r="AI27" s="20"/>
      <c r="AJ27" s="20"/>
      <c r="AK27" s="20"/>
    </row>
    <row r="28" spans="3:37" ht="15" customHeight="1" x14ac:dyDescent="0.25">
      <c r="D28" s="124" t="s">
        <v>16</v>
      </c>
      <c r="E28" s="169">
        <f>'Option 1 data'!$G$7</f>
        <v>5.2999999999999999E-2</v>
      </c>
      <c r="F28" s="170">
        <f>'Option 1 data'!$G$7</f>
        <v>5.2999999999999999E-2</v>
      </c>
      <c r="G28" s="170">
        <f>'Option 1 data'!$G$7</f>
        <v>5.2999999999999999E-2</v>
      </c>
      <c r="H28" s="170">
        <f>'Option 1 data'!$G$7</f>
        <v>5.2999999999999999E-2</v>
      </c>
      <c r="I28" s="171">
        <f>'Option 1 data'!$G$7</f>
        <v>5.2999999999999999E-2</v>
      </c>
      <c r="J28" s="30" t="s">
        <v>86</v>
      </c>
      <c r="K28" s="30" t="s">
        <v>17</v>
      </c>
      <c r="N28" s="45"/>
      <c r="O28" s="71"/>
      <c r="P28" s="72"/>
      <c r="Q28" s="45"/>
      <c r="R28" s="45"/>
      <c r="S28" s="45"/>
      <c r="T28" s="45"/>
      <c r="U28" s="45"/>
      <c r="V28" s="45"/>
      <c r="W28" s="45"/>
      <c r="X28" s="45"/>
      <c r="Y28" s="45"/>
      <c r="Z28" s="45"/>
      <c r="AA28" s="45"/>
      <c r="AB28" s="45"/>
      <c r="AC28" s="45"/>
      <c r="AD28" s="45"/>
      <c r="AE28" s="45"/>
      <c r="AF28" s="45"/>
      <c r="AG28" s="45"/>
      <c r="AH28" s="20"/>
      <c r="AI28" s="20"/>
      <c r="AJ28" s="20"/>
      <c r="AK28" s="20"/>
    </row>
    <row r="29" spans="3:37" ht="15" customHeight="1" x14ac:dyDescent="0.25">
      <c r="D29" s="31" t="s">
        <v>18</v>
      </c>
      <c r="E29" s="172" t="e">
        <f>(E23+E27*E28) / (1-E24)</f>
        <v>#N/A</v>
      </c>
      <c r="F29" s="172" t="e">
        <f t="shared" ref="F29:I29" si="0">(F23+F27*F28) / (1-F24)</f>
        <v>#N/A</v>
      </c>
      <c r="G29" s="172" t="e">
        <f t="shared" si="0"/>
        <v>#N/A</v>
      </c>
      <c r="H29" s="172" t="e">
        <f t="shared" si="0"/>
        <v>#N/A</v>
      </c>
      <c r="I29" s="173" t="e">
        <f t="shared" si="0"/>
        <v>#N/A</v>
      </c>
      <c r="J29" s="32" t="s">
        <v>138</v>
      </c>
      <c r="K29" s="32" t="s">
        <v>19</v>
      </c>
      <c r="N29" s="45"/>
      <c r="O29" s="71"/>
      <c r="P29" s="70"/>
      <c r="Q29" s="45"/>
      <c r="R29" s="45"/>
      <c r="S29" s="45"/>
      <c r="T29" s="45"/>
      <c r="U29" s="45"/>
      <c r="V29" s="45"/>
      <c r="W29" s="45"/>
      <c r="X29" s="45"/>
      <c r="Y29" s="45"/>
      <c r="Z29" s="45"/>
      <c r="AA29" s="45"/>
      <c r="AB29" s="45"/>
      <c r="AC29" s="45"/>
      <c r="AD29" s="45"/>
      <c r="AE29" s="45"/>
      <c r="AF29" s="45"/>
      <c r="AG29" s="45"/>
      <c r="AH29" s="20"/>
      <c r="AI29" s="20"/>
      <c r="AJ29" s="20"/>
      <c r="AK29" s="20"/>
    </row>
    <row r="30" spans="3:37" ht="15" customHeight="1" x14ac:dyDescent="0.25">
      <c r="C30" s="2"/>
      <c r="D30" s="8"/>
      <c r="E30" s="174"/>
      <c r="F30" s="175"/>
      <c r="G30" s="175"/>
      <c r="H30" s="175"/>
      <c r="I30" s="176"/>
      <c r="J30" s="19"/>
      <c r="K30" s="19"/>
      <c r="N30" s="45"/>
      <c r="O30" s="71"/>
      <c r="P30" s="70"/>
      <c r="Q30" s="45"/>
      <c r="R30" s="45"/>
      <c r="S30" s="45"/>
      <c r="T30" s="45"/>
      <c r="U30" s="45"/>
      <c r="V30" s="45"/>
      <c r="W30" s="45"/>
      <c r="X30" s="45"/>
      <c r="Y30" s="45"/>
      <c r="Z30" s="45"/>
      <c r="AA30" s="45"/>
      <c r="AB30" s="45"/>
      <c r="AC30" s="45"/>
      <c r="AD30" s="45"/>
      <c r="AE30" s="45"/>
      <c r="AF30" s="45"/>
      <c r="AG30" s="45"/>
      <c r="AH30" s="20"/>
      <c r="AI30" s="20"/>
      <c r="AJ30" s="20"/>
      <c r="AK30" s="20"/>
    </row>
    <row r="31" spans="3:37" ht="15" customHeight="1" x14ac:dyDescent="0.25">
      <c r="D31" s="15" t="s">
        <v>9</v>
      </c>
      <c r="E31" s="97" t="e">
        <f>+E23</f>
        <v>#N/A</v>
      </c>
      <c r="F31" s="97" t="e">
        <f t="shared" ref="F31:I31" si="1">+F23</f>
        <v>#N/A</v>
      </c>
      <c r="G31" s="97" t="e">
        <f t="shared" si="1"/>
        <v>#N/A</v>
      </c>
      <c r="H31" s="97" t="e">
        <f t="shared" si="1"/>
        <v>#N/A</v>
      </c>
      <c r="I31" s="98" t="e">
        <f t="shared" si="1"/>
        <v>#N/A</v>
      </c>
      <c r="J31" s="19" t="s">
        <v>136</v>
      </c>
      <c r="K31" s="18"/>
      <c r="N31" s="45"/>
      <c r="O31" s="71"/>
      <c r="P31" s="70"/>
      <c r="Q31" s="45"/>
      <c r="R31" s="45"/>
      <c r="S31" s="45"/>
      <c r="T31" s="45"/>
      <c r="U31" s="45"/>
      <c r="V31" s="45"/>
      <c r="W31" s="45"/>
      <c r="X31" s="45"/>
      <c r="Y31" s="45"/>
      <c r="Z31" s="45"/>
      <c r="AA31" s="45"/>
      <c r="AB31" s="45"/>
      <c r="AC31" s="45"/>
      <c r="AD31" s="45"/>
      <c r="AE31" s="45"/>
      <c r="AF31" s="45"/>
      <c r="AG31" s="45"/>
      <c r="AH31" s="20"/>
      <c r="AI31" s="20"/>
      <c r="AJ31" s="20"/>
      <c r="AK31" s="20"/>
    </row>
    <row r="32" spans="3:37" ht="15" customHeight="1" x14ac:dyDescent="0.25">
      <c r="D32" s="123" t="s">
        <v>20</v>
      </c>
      <c r="E32" s="97">
        <f>'Option 1 data'!$G$6</f>
        <v>1.4491284968992248E-2</v>
      </c>
      <c r="F32" s="97">
        <f>'Option 1 data'!$G$6</f>
        <v>1.4491284968992248E-2</v>
      </c>
      <c r="G32" s="97">
        <f>'Option 1 data'!$G$6</f>
        <v>1.4491284968992248E-2</v>
      </c>
      <c r="H32" s="97">
        <f>'Option 1 data'!$G$6</f>
        <v>1.4491284968992248E-2</v>
      </c>
      <c r="I32" s="97">
        <f>'Option 1 data'!$G$6</f>
        <v>1.4491284968992248E-2</v>
      </c>
      <c r="J32" s="18" t="s">
        <v>85</v>
      </c>
      <c r="K32" s="18" t="s">
        <v>21</v>
      </c>
      <c r="N32" s="45"/>
      <c r="O32" s="71"/>
      <c r="P32" s="70"/>
      <c r="Q32" s="45"/>
      <c r="R32" s="45"/>
      <c r="S32" s="45"/>
      <c r="T32" s="45"/>
      <c r="U32" s="45"/>
      <c r="V32" s="45"/>
      <c r="W32" s="45"/>
      <c r="X32" s="45"/>
      <c r="Y32" s="45"/>
      <c r="Z32" s="45"/>
      <c r="AA32" s="45"/>
      <c r="AB32" s="45"/>
      <c r="AC32" s="45"/>
      <c r="AD32" s="45"/>
      <c r="AE32" s="45"/>
      <c r="AF32" s="45"/>
      <c r="AG32" s="45"/>
      <c r="AH32" s="20"/>
      <c r="AI32" s="20"/>
      <c r="AJ32" s="20"/>
      <c r="AK32" s="20"/>
    </row>
    <row r="33" spans="2:37" ht="15" customHeight="1" x14ac:dyDescent="0.25">
      <c r="D33" s="125" t="s">
        <v>22</v>
      </c>
      <c r="E33" s="177" t="e">
        <f>E31+E32</f>
        <v>#N/A</v>
      </c>
      <c r="F33" s="177" t="e">
        <f t="shared" ref="F33:I33" si="2">F31+F32</f>
        <v>#N/A</v>
      </c>
      <c r="G33" s="177" t="e">
        <f t="shared" si="2"/>
        <v>#N/A</v>
      </c>
      <c r="H33" s="177" t="e">
        <f t="shared" si="2"/>
        <v>#N/A</v>
      </c>
      <c r="I33" s="178" t="e">
        <f t="shared" si="2"/>
        <v>#N/A</v>
      </c>
      <c r="J33" s="32"/>
      <c r="K33" s="32" t="s">
        <v>23</v>
      </c>
      <c r="N33" s="45"/>
      <c r="O33" s="71"/>
      <c r="P33" s="70"/>
      <c r="Q33" s="45"/>
      <c r="R33" s="45"/>
      <c r="S33" s="45"/>
      <c r="T33" s="45"/>
      <c r="U33" s="45"/>
      <c r="V33" s="45"/>
      <c r="W33" s="45"/>
      <c r="X33" s="45"/>
      <c r="Y33" s="45"/>
      <c r="Z33" s="45"/>
      <c r="AA33" s="45"/>
      <c r="AB33" s="45"/>
      <c r="AC33" s="45"/>
      <c r="AD33" s="45"/>
      <c r="AE33" s="45"/>
      <c r="AF33" s="45"/>
      <c r="AG33" s="45"/>
      <c r="AH33" s="20"/>
      <c r="AI33" s="20"/>
      <c r="AJ33" s="20"/>
      <c r="AK33" s="20"/>
    </row>
    <row r="34" spans="2:37" ht="15" customHeight="1" x14ac:dyDescent="0.25">
      <c r="D34" s="8"/>
      <c r="E34" s="179"/>
      <c r="F34" s="179"/>
      <c r="G34" s="179"/>
      <c r="H34" s="179"/>
      <c r="I34" s="180"/>
      <c r="J34" s="8"/>
      <c r="K34" s="8"/>
      <c r="N34" s="45"/>
      <c r="O34" s="71"/>
      <c r="P34" s="70"/>
      <c r="Q34" s="45"/>
      <c r="R34" s="45"/>
      <c r="S34" s="45"/>
      <c r="T34" s="45"/>
      <c r="U34" s="45"/>
      <c r="V34" s="45"/>
      <c r="W34" s="45"/>
      <c r="X34" s="45"/>
      <c r="Y34" s="45"/>
      <c r="Z34" s="45"/>
      <c r="AA34" s="45"/>
      <c r="AB34" s="45"/>
      <c r="AC34" s="45"/>
      <c r="AD34" s="45"/>
      <c r="AE34" s="45"/>
      <c r="AF34" s="45"/>
      <c r="AG34" s="45"/>
      <c r="AH34" s="20"/>
      <c r="AI34" s="20"/>
      <c r="AJ34" s="20"/>
      <c r="AK34" s="20"/>
    </row>
    <row r="35" spans="2:37" ht="21" customHeight="1" x14ac:dyDescent="0.25">
      <c r="D35" s="102" t="s">
        <v>24</v>
      </c>
      <c r="E35" s="97">
        <f>1/(1+E25)</f>
        <v>0.74780990965668825</v>
      </c>
      <c r="F35" s="97">
        <f t="shared" ref="F35:I35" si="3">1/(1+F25)</f>
        <v>0.74780990965668825</v>
      </c>
      <c r="G35" s="97">
        <f t="shared" si="3"/>
        <v>0.74780990965668825</v>
      </c>
      <c r="H35" s="97">
        <f t="shared" si="3"/>
        <v>0.74780990965668825</v>
      </c>
      <c r="I35" s="98">
        <f t="shared" si="3"/>
        <v>0.74780990965668825</v>
      </c>
      <c r="J35" s="11" t="s">
        <v>87</v>
      </c>
      <c r="K35" s="25" t="s">
        <v>25</v>
      </c>
      <c r="N35" s="45"/>
      <c r="O35" s="71"/>
      <c r="P35" s="70"/>
      <c r="Q35" s="45"/>
      <c r="R35" s="45"/>
      <c r="S35" s="45"/>
      <c r="T35" s="45"/>
      <c r="U35" s="45"/>
      <c r="V35" s="45"/>
      <c r="W35" s="45"/>
      <c r="X35" s="45"/>
      <c r="Y35" s="45"/>
      <c r="Z35" s="45"/>
      <c r="AA35" s="45"/>
      <c r="AB35" s="45"/>
      <c r="AC35" s="45"/>
      <c r="AD35" s="45"/>
      <c r="AE35" s="45"/>
      <c r="AF35" s="45"/>
      <c r="AG35" s="45"/>
      <c r="AH35" s="20"/>
      <c r="AI35" s="20"/>
      <c r="AJ35" s="20"/>
      <c r="AK35" s="20"/>
    </row>
    <row r="36" spans="2:37" ht="14.25" customHeight="1" x14ac:dyDescent="0.25">
      <c r="D36" s="91" t="s">
        <v>26</v>
      </c>
      <c r="E36" s="126" t="e">
        <f>E29*E35+E33*(1-E35)</f>
        <v>#N/A</v>
      </c>
      <c r="F36" s="126" t="e">
        <f>F29*F35+F33*(1-F35)</f>
        <v>#N/A</v>
      </c>
      <c r="G36" s="126" t="e">
        <f t="shared" ref="G36:I36" si="4">G29*G35+G33*(1-G35)</f>
        <v>#N/A</v>
      </c>
      <c r="H36" s="126" t="e">
        <f t="shared" si="4"/>
        <v>#N/A</v>
      </c>
      <c r="I36" s="127" t="e">
        <f t="shared" si="4"/>
        <v>#N/A</v>
      </c>
      <c r="J36" s="24" t="s">
        <v>27</v>
      </c>
      <c r="K36" s="24" t="s">
        <v>90</v>
      </c>
      <c r="N36" s="45"/>
      <c r="O36" s="71"/>
      <c r="P36" s="70"/>
      <c r="Q36" s="45"/>
      <c r="R36" s="45"/>
      <c r="S36" s="45"/>
      <c r="T36" s="45"/>
      <c r="U36" s="45"/>
      <c r="V36" s="45"/>
      <c r="W36" s="45"/>
      <c r="X36" s="45"/>
      <c r="Y36" s="45"/>
      <c r="Z36" s="45"/>
      <c r="AA36" s="45"/>
      <c r="AB36" s="45"/>
      <c r="AC36" s="45"/>
      <c r="AD36" s="45"/>
      <c r="AE36" s="45"/>
      <c r="AF36" s="45"/>
      <c r="AG36" s="45"/>
      <c r="AH36" s="20"/>
      <c r="AI36" s="20"/>
      <c r="AJ36" s="20"/>
      <c r="AK36" s="20"/>
    </row>
    <row r="37" spans="2:37" ht="21" customHeight="1" x14ac:dyDescent="0.25">
      <c r="D37" s="5"/>
      <c r="E37" s="47"/>
      <c r="F37" s="47"/>
      <c r="G37" s="47"/>
      <c r="H37" s="47"/>
      <c r="I37" s="47"/>
      <c r="J37" s="33"/>
      <c r="K37" s="33"/>
      <c r="N37" s="46"/>
      <c r="O37" s="46"/>
      <c r="P37" s="46"/>
      <c r="Q37" s="46"/>
      <c r="R37" s="46"/>
      <c r="S37" s="46"/>
      <c r="T37" s="46"/>
      <c r="U37" s="46"/>
      <c r="V37" s="46"/>
      <c r="W37" s="46"/>
      <c r="X37" s="46"/>
      <c r="Y37" s="46"/>
      <c r="Z37" s="46"/>
      <c r="AA37" s="46"/>
      <c r="AB37" s="46"/>
      <c r="AC37" s="46"/>
      <c r="AD37" s="46"/>
      <c r="AE37" s="46"/>
      <c r="AF37" s="46"/>
      <c r="AG37" s="46"/>
      <c r="AH37" s="20"/>
      <c r="AI37" s="20"/>
      <c r="AJ37" s="20"/>
      <c r="AK37" s="20"/>
    </row>
    <row r="38" spans="2:37" ht="21" x14ac:dyDescent="0.25">
      <c r="B38" s="1" t="s">
        <v>107</v>
      </c>
      <c r="C38" s="1"/>
      <c r="D38" s="1"/>
      <c r="E38" s="17"/>
      <c r="F38" s="3"/>
      <c r="G38" s="3"/>
      <c r="H38" s="3"/>
      <c r="I38" s="3"/>
      <c r="J38" s="3"/>
      <c r="K38" s="3"/>
      <c r="N38" s="20"/>
      <c r="O38" s="20"/>
      <c r="P38" s="20"/>
      <c r="Q38" s="20"/>
      <c r="R38" s="20"/>
      <c r="S38" s="20"/>
      <c r="T38" s="20"/>
      <c r="U38" s="20"/>
      <c r="V38" s="20"/>
      <c r="W38" s="20"/>
      <c r="X38" s="20"/>
      <c r="Y38" s="20"/>
      <c r="Z38" s="20"/>
      <c r="AA38" s="20"/>
      <c r="AB38" s="20"/>
      <c r="AC38" s="20"/>
      <c r="AD38" s="20"/>
      <c r="AE38" s="20"/>
      <c r="AF38" s="20"/>
      <c r="AG38" s="20"/>
      <c r="AH38" s="20"/>
      <c r="AI38" s="20"/>
      <c r="AJ38" s="20"/>
      <c r="AK38" s="20"/>
    </row>
    <row r="39" spans="2:37" ht="15" customHeight="1" x14ac:dyDescent="0.25">
      <c r="C39" s="22"/>
      <c r="D39" s="45"/>
      <c r="E39" s="45"/>
      <c r="F39" s="45"/>
      <c r="G39" s="45"/>
      <c r="H39" s="45"/>
      <c r="I39" s="45"/>
      <c r="J39" s="45"/>
      <c r="K39" s="45"/>
      <c r="L39" s="45"/>
      <c r="M39" s="45"/>
      <c r="N39" s="45"/>
      <c r="O39" s="45"/>
      <c r="P39" s="45"/>
      <c r="Q39" s="45"/>
      <c r="R39" s="45"/>
      <c r="S39" s="45"/>
      <c r="T39" s="45"/>
      <c r="U39" s="45"/>
    </row>
    <row r="40" spans="2:37" ht="20.25" customHeight="1" x14ac:dyDescent="0.25">
      <c r="C40" s="36" t="s">
        <v>108</v>
      </c>
      <c r="D40" s="45"/>
      <c r="E40" s="45"/>
      <c r="F40" s="45"/>
      <c r="G40" s="45"/>
      <c r="H40" s="45"/>
      <c r="I40" s="45"/>
      <c r="J40" s="210" t="s">
        <v>115</v>
      </c>
      <c r="K40" s="210"/>
      <c r="L40" s="45"/>
      <c r="M40" s="45"/>
      <c r="N40" s="45"/>
      <c r="O40" s="45"/>
      <c r="P40" s="45"/>
      <c r="Q40" s="45"/>
      <c r="R40" s="45"/>
      <c r="S40" s="45"/>
      <c r="T40" s="45"/>
      <c r="U40" s="45"/>
    </row>
    <row r="41" spans="2:37" ht="15" customHeight="1" x14ac:dyDescent="0.25">
      <c r="C41" s="22"/>
      <c r="J41" s="166"/>
      <c r="K41" s="166"/>
    </row>
    <row r="42" spans="2:37" ht="15" customHeight="1" x14ac:dyDescent="0.25">
      <c r="C42" s="22"/>
      <c r="D42" s="12"/>
      <c r="E42" s="235" t="s">
        <v>28</v>
      </c>
      <c r="F42" s="235"/>
      <c r="G42" s="235"/>
      <c r="H42" s="235"/>
      <c r="I42" s="236"/>
      <c r="J42" s="138"/>
      <c r="N42" s="21"/>
      <c r="O42" s="20"/>
      <c r="P42" s="20"/>
      <c r="Q42" s="20"/>
      <c r="R42" s="20"/>
      <c r="S42" s="20"/>
      <c r="T42" s="20"/>
      <c r="U42" s="20"/>
      <c r="V42" s="20"/>
      <c r="W42" s="20"/>
      <c r="X42" s="20"/>
      <c r="Y42" s="20"/>
      <c r="Z42" s="20"/>
      <c r="AA42" s="20"/>
      <c r="AB42" s="20"/>
      <c r="AC42" s="20"/>
      <c r="AD42" s="20"/>
      <c r="AE42" s="20"/>
      <c r="AF42" s="20"/>
      <c r="AG42" s="20"/>
    </row>
    <row r="43" spans="2:37" ht="15" customHeight="1" x14ac:dyDescent="0.25">
      <c r="C43" s="22"/>
      <c r="D43" s="29" t="s">
        <v>29</v>
      </c>
      <c r="E43" s="26">
        <v>2025</v>
      </c>
      <c r="F43" s="27">
        <v>2026</v>
      </c>
      <c r="G43" s="27">
        <v>2027</v>
      </c>
      <c r="H43" s="27">
        <v>2028</v>
      </c>
      <c r="I43" s="28">
        <v>2029</v>
      </c>
      <c r="J43" s="249" t="s">
        <v>30</v>
      </c>
      <c r="K43" s="250"/>
      <c r="N43" s="45"/>
      <c r="O43" s="45"/>
      <c r="P43" s="45"/>
      <c r="Q43" s="45"/>
      <c r="R43" s="45"/>
      <c r="S43" s="45"/>
      <c r="T43" s="45"/>
      <c r="U43" s="45"/>
      <c r="V43" s="45"/>
      <c r="W43" s="45"/>
      <c r="X43" s="45"/>
      <c r="Y43" s="45"/>
      <c r="Z43" s="45"/>
      <c r="AA43" s="45"/>
      <c r="AB43" s="45"/>
      <c r="AC43" s="45"/>
      <c r="AD43" s="45"/>
      <c r="AE43" s="45"/>
      <c r="AF43" s="45"/>
      <c r="AG43" s="45"/>
    </row>
    <row r="44" spans="2:37" ht="15" customHeight="1" x14ac:dyDescent="0.25">
      <c r="C44" s="22"/>
      <c r="D44" s="10" t="s">
        <v>42</v>
      </c>
      <c r="E44" s="157"/>
      <c r="F44" s="157"/>
      <c r="G44" s="157"/>
      <c r="H44" s="157"/>
      <c r="I44" s="76"/>
      <c r="J44" s="38"/>
      <c r="K44" s="38"/>
      <c r="N44" s="45"/>
      <c r="O44" s="45"/>
      <c r="P44" s="45"/>
      <c r="Q44" s="45"/>
      <c r="R44" s="45"/>
      <c r="S44" s="45"/>
      <c r="T44" s="45"/>
      <c r="U44" s="45"/>
      <c r="V44" s="45"/>
      <c r="W44" s="45"/>
      <c r="X44" s="45"/>
      <c r="Y44" s="45"/>
      <c r="Z44" s="45"/>
      <c r="AA44" s="45"/>
      <c r="AB44" s="45"/>
      <c r="AC44" s="45"/>
      <c r="AD44" s="45"/>
      <c r="AE44" s="45"/>
      <c r="AF44" s="45"/>
      <c r="AG44" s="45"/>
    </row>
    <row r="45" spans="2:37" ht="15" customHeight="1" x14ac:dyDescent="0.25">
      <c r="C45" s="22"/>
      <c r="D45" s="8" t="s">
        <v>43</v>
      </c>
      <c r="E45" s="157"/>
      <c r="F45" s="157"/>
      <c r="G45" s="157"/>
      <c r="H45" s="157"/>
      <c r="I45" s="77"/>
      <c r="J45" s="38"/>
      <c r="K45" s="38"/>
      <c r="N45" s="45"/>
      <c r="O45" s="45"/>
      <c r="P45" s="45"/>
      <c r="Q45" s="45"/>
      <c r="R45" s="45"/>
      <c r="S45" s="45"/>
      <c r="T45" s="45"/>
      <c r="U45" s="45"/>
      <c r="V45" s="45"/>
      <c r="W45" s="45"/>
      <c r="X45" s="45"/>
      <c r="Y45" s="45"/>
      <c r="Z45" s="45"/>
      <c r="AA45" s="45"/>
      <c r="AB45" s="45"/>
      <c r="AC45" s="45"/>
      <c r="AD45" s="45"/>
      <c r="AE45" s="45"/>
      <c r="AF45" s="45"/>
      <c r="AG45" s="45"/>
    </row>
    <row r="46" spans="2:37" ht="15" customHeight="1" x14ac:dyDescent="0.25">
      <c r="C46" s="22"/>
      <c r="D46" s="8" t="s">
        <v>44</v>
      </c>
      <c r="E46" s="157"/>
      <c r="F46" s="157"/>
      <c r="G46" s="157"/>
      <c r="H46" s="157"/>
      <c r="I46" s="77"/>
      <c r="J46" s="38"/>
      <c r="K46" s="38"/>
      <c r="N46" s="45"/>
      <c r="O46" s="45"/>
      <c r="P46" s="45"/>
      <c r="Q46" s="45"/>
      <c r="R46" s="45"/>
      <c r="S46" s="45"/>
      <c r="T46" s="45"/>
      <c r="U46" s="45"/>
      <c r="V46" s="45"/>
      <c r="W46" s="45"/>
      <c r="X46" s="45"/>
      <c r="Y46" s="45"/>
      <c r="Z46" s="45"/>
      <c r="AA46" s="45"/>
      <c r="AB46" s="45"/>
      <c r="AC46" s="45"/>
      <c r="AD46" s="45"/>
      <c r="AE46" s="45"/>
      <c r="AF46" s="45"/>
      <c r="AG46" s="45"/>
    </row>
    <row r="47" spans="2:37" ht="15" customHeight="1" x14ac:dyDescent="0.25">
      <c r="C47" s="22"/>
      <c r="D47" s="8" t="s">
        <v>45</v>
      </c>
      <c r="E47" s="157">
        <v>0</v>
      </c>
      <c r="F47" s="157">
        <v>0</v>
      </c>
      <c r="G47" s="157">
        <v>0</v>
      </c>
      <c r="H47" s="157">
        <v>0</v>
      </c>
      <c r="I47" s="77">
        <v>0</v>
      </c>
      <c r="N47" s="45"/>
      <c r="O47" s="45"/>
      <c r="P47" s="45"/>
      <c r="Q47" s="45"/>
      <c r="R47" s="45"/>
      <c r="S47" s="45"/>
      <c r="T47" s="45"/>
      <c r="U47" s="45"/>
      <c r="V47" s="45"/>
      <c r="W47" s="45"/>
      <c r="X47" s="45"/>
      <c r="Y47" s="45"/>
      <c r="Z47" s="45"/>
      <c r="AA47" s="45"/>
      <c r="AB47" s="45"/>
      <c r="AC47" s="45"/>
      <c r="AD47" s="45"/>
      <c r="AE47" s="45"/>
      <c r="AF47" s="45"/>
      <c r="AG47" s="45"/>
    </row>
    <row r="48" spans="2:37" ht="15" customHeight="1" x14ac:dyDescent="0.25">
      <c r="C48" s="22"/>
      <c r="D48" s="148" t="s">
        <v>98</v>
      </c>
      <c r="E48" s="75">
        <f>SUM(E44:E47)+E51*(1-E52)*E49</f>
        <v>0</v>
      </c>
      <c r="F48" s="75">
        <f t="shared" ref="F48:I48" si="5">SUM(F44:F47)+F51*(1-F52)*F49</f>
        <v>0</v>
      </c>
      <c r="G48" s="75">
        <f t="shared" si="5"/>
        <v>0</v>
      </c>
      <c r="H48" s="75">
        <f t="shared" si="5"/>
        <v>0</v>
      </c>
      <c r="I48" s="158">
        <f t="shared" si="5"/>
        <v>0</v>
      </c>
      <c r="J48" s="251" t="s">
        <v>131</v>
      </c>
      <c r="K48" s="252"/>
      <c r="N48" s="45"/>
      <c r="O48" s="45"/>
      <c r="P48" s="45"/>
      <c r="Q48" s="45"/>
      <c r="R48" s="45"/>
      <c r="S48" s="45"/>
      <c r="T48" s="45"/>
      <c r="U48" s="45"/>
      <c r="V48" s="45"/>
      <c r="W48" s="45"/>
      <c r="X48" s="45"/>
      <c r="Y48" s="45"/>
      <c r="Z48" s="45"/>
      <c r="AA48" s="45"/>
      <c r="AB48" s="45"/>
      <c r="AC48" s="45"/>
      <c r="AD48" s="45"/>
      <c r="AE48" s="45"/>
      <c r="AF48" s="45"/>
      <c r="AG48" s="45"/>
    </row>
    <row r="49" spans="3:33" ht="15" customHeight="1" x14ac:dyDescent="0.25">
      <c r="C49" s="22"/>
      <c r="D49" s="8" t="s">
        <v>31</v>
      </c>
      <c r="E49" s="157"/>
      <c r="F49" s="157"/>
      <c r="G49" s="157"/>
      <c r="H49" s="157"/>
      <c r="I49" s="77"/>
      <c r="J49" s="222"/>
      <c r="K49" s="223"/>
      <c r="N49" s="45"/>
      <c r="O49" s="45"/>
      <c r="P49" s="45"/>
      <c r="Q49" s="45"/>
      <c r="R49" s="45"/>
      <c r="S49" s="45"/>
      <c r="T49" s="45"/>
      <c r="U49" s="45"/>
      <c r="V49" s="45"/>
      <c r="W49" s="45"/>
      <c r="X49" s="45"/>
      <c r="Y49" s="45"/>
      <c r="Z49" s="45"/>
      <c r="AA49" s="45"/>
      <c r="AB49" s="45"/>
      <c r="AC49" s="45"/>
      <c r="AD49" s="45"/>
      <c r="AE49" s="45"/>
      <c r="AF49" s="45"/>
      <c r="AG49" s="45"/>
    </row>
    <row r="50" spans="3:33" ht="15" customHeight="1" x14ac:dyDescent="0.25">
      <c r="C50" s="22"/>
      <c r="D50" s="15" t="s">
        <v>32</v>
      </c>
      <c r="E50" s="183"/>
      <c r="F50" s="183"/>
      <c r="G50" s="183"/>
      <c r="H50" s="183"/>
      <c r="I50" s="184"/>
      <c r="J50" s="222" t="s">
        <v>41</v>
      </c>
      <c r="K50" s="223"/>
      <c r="N50" s="45"/>
      <c r="O50" s="45"/>
      <c r="P50" s="45"/>
      <c r="Q50" s="45"/>
      <c r="R50" s="45"/>
      <c r="S50" s="45"/>
      <c r="T50" s="45"/>
      <c r="U50" s="45"/>
      <c r="V50" s="45"/>
      <c r="W50" s="45"/>
      <c r="X50" s="45"/>
      <c r="Y50" s="45"/>
      <c r="Z50" s="45"/>
      <c r="AA50" s="45"/>
      <c r="AB50" s="45"/>
      <c r="AC50" s="45"/>
      <c r="AD50" s="45"/>
      <c r="AE50" s="45"/>
      <c r="AF50" s="45"/>
      <c r="AG50" s="45"/>
    </row>
    <row r="51" spans="3:33" ht="15" customHeight="1" x14ac:dyDescent="0.25">
      <c r="C51" s="22"/>
      <c r="D51" s="15" t="s">
        <v>33</v>
      </c>
      <c r="E51" s="183"/>
      <c r="F51" s="183"/>
      <c r="G51" s="183"/>
      <c r="H51" s="183"/>
      <c r="I51" s="184"/>
      <c r="J51" s="222" t="s">
        <v>121</v>
      </c>
      <c r="K51" s="223"/>
      <c r="N51" s="45"/>
      <c r="O51" s="45"/>
      <c r="P51" s="45"/>
      <c r="Q51" s="45"/>
      <c r="R51" s="45"/>
      <c r="S51" s="45"/>
      <c r="T51" s="45"/>
      <c r="U51" s="45"/>
      <c r="V51" s="45"/>
      <c r="W51" s="45"/>
      <c r="X51" s="45"/>
      <c r="Y51" s="45"/>
      <c r="Z51" s="45"/>
      <c r="AA51" s="45"/>
      <c r="AB51" s="45"/>
      <c r="AC51" s="45"/>
      <c r="AD51" s="45"/>
      <c r="AE51" s="45"/>
      <c r="AF51" s="45"/>
      <c r="AG51" s="45"/>
    </row>
    <row r="52" spans="3:33" ht="15" customHeight="1" x14ac:dyDescent="0.25">
      <c r="C52" s="22"/>
      <c r="D52" s="9" t="s">
        <v>34</v>
      </c>
      <c r="E52" s="185"/>
      <c r="F52" s="185"/>
      <c r="G52" s="185"/>
      <c r="H52" s="185"/>
      <c r="I52" s="186"/>
      <c r="J52" s="222" t="s">
        <v>122</v>
      </c>
      <c r="K52" s="223"/>
      <c r="N52" s="45"/>
      <c r="O52" s="45"/>
      <c r="P52" s="45"/>
      <c r="Q52" s="45"/>
      <c r="R52" s="45"/>
      <c r="S52" s="45"/>
      <c r="T52" s="45"/>
      <c r="U52" s="45"/>
      <c r="V52" s="45"/>
      <c r="W52" s="45"/>
      <c r="X52" s="45"/>
      <c r="Y52" s="45"/>
      <c r="Z52" s="45"/>
      <c r="AA52" s="45"/>
      <c r="AB52" s="45"/>
      <c r="AC52" s="45"/>
      <c r="AD52" s="45"/>
      <c r="AE52" s="45"/>
      <c r="AF52" s="45"/>
      <c r="AG52" s="45"/>
    </row>
    <row r="53" spans="3:33" ht="21" x14ac:dyDescent="0.25">
      <c r="C53" s="22"/>
      <c r="D53" s="23"/>
      <c r="E53" s="13"/>
      <c r="F53" s="13"/>
      <c r="G53" s="13"/>
      <c r="H53" s="13"/>
      <c r="I53" s="13"/>
      <c r="N53" s="45"/>
      <c r="O53" s="45"/>
      <c r="P53" s="45"/>
      <c r="Q53" s="45"/>
      <c r="R53" s="45"/>
      <c r="S53" s="45"/>
      <c r="T53" s="45"/>
      <c r="U53" s="45"/>
      <c r="V53" s="45"/>
      <c r="W53" s="45"/>
      <c r="X53" s="45"/>
      <c r="Y53" s="45"/>
      <c r="Z53" s="45"/>
      <c r="AA53" s="45"/>
      <c r="AB53" s="45"/>
      <c r="AC53" s="45"/>
      <c r="AD53" s="45"/>
      <c r="AE53" s="45"/>
      <c r="AF53" s="45"/>
      <c r="AG53" s="45"/>
    </row>
    <row r="54" spans="3:33" ht="18.75" customHeight="1" x14ac:dyDescent="0.25">
      <c r="C54" s="36" t="s">
        <v>114</v>
      </c>
      <c r="D54" s="36"/>
      <c r="E54" s="13"/>
      <c r="F54" s="13"/>
      <c r="G54" s="13"/>
      <c r="H54" s="13"/>
      <c r="I54" s="13"/>
      <c r="N54" s="45"/>
      <c r="O54" s="45"/>
      <c r="P54" s="45"/>
      <c r="Q54" s="45"/>
      <c r="R54" s="45"/>
      <c r="S54" s="45"/>
      <c r="T54" s="45"/>
      <c r="U54" s="45"/>
      <c r="V54" s="45"/>
      <c r="W54" s="45"/>
      <c r="X54" s="45"/>
      <c r="Y54" s="45"/>
      <c r="Z54" s="45"/>
      <c r="AA54" s="45"/>
      <c r="AB54" s="45"/>
      <c r="AC54" s="45"/>
      <c r="AD54" s="45"/>
      <c r="AE54" s="45"/>
      <c r="AF54" s="45"/>
      <c r="AG54" s="45"/>
    </row>
    <row r="55" spans="3:33" ht="21" x14ac:dyDescent="0.25">
      <c r="C55" s="22"/>
      <c r="D55" s="23"/>
      <c r="E55" s="16"/>
      <c r="F55" s="16"/>
      <c r="G55" s="16"/>
      <c r="H55" s="16"/>
      <c r="I55" s="16"/>
      <c r="N55" s="45"/>
      <c r="O55" s="45"/>
      <c r="P55" s="45"/>
      <c r="Q55" s="45"/>
      <c r="R55" s="45"/>
      <c r="S55" s="45"/>
      <c r="T55" s="45"/>
      <c r="U55" s="45"/>
      <c r="V55" s="45"/>
      <c r="W55" s="45"/>
      <c r="X55" s="45"/>
      <c r="Y55" s="45"/>
      <c r="Z55" s="45"/>
      <c r="AA55" s="45"/>
      <c r="AB55" s="45"/>
      <c r="AC55" s="45"/>
      <c r="AD55" s="45"/>
      <c r="AE55" s="45"/>
      <c r="AF55" s="45"/>
      <c r="AG55" s="45"/>
    </row>
    <row r="56" spans="3:33" ht="15" customHeight="1" x14ac:dyDescent="0.25">
      <c r="C56" s="22"/>
      <c r="E56" s="235" t="s">
        <v>28</v>
      </c>
      <c r="F56" s="235"/>
      <c r="G56" s="235"/>
      <c r="H56" s="235"/>
      <c r="I56" s="236"/>
      <c r="J56" s="138"/>
    </row>
    <row r="57" spans="3:33" ht="15" customHeight="1" x14ac:dyDescent="0.25">
      <c r="C57" s="22"/>
      <c r="D57" s="115" t="s">
        <v>35</v>
      </c>
      <c r="E57" s="104">
        <v>2025</v>
      </c>
      <c r="F57" s="105">
        <v>2026</v>
      </c>
      <c r="G57" s="105">
        <v>2027</v>
      </c>
      <c r="H57" s="105">
        <v>2028</v>
      </c>
      <c r="I57" s="106">
        <v>2029</v>
      </c>
    </row>
    <row r="58" spans="3:33" ht="15" customHeight="1" x14ac:dyDescent="0.25">
      <c r="D58" s="103" t="s">
        <v>36</v>
      </c>
      <c r="E58" s="116" t="e">
        <f>+E36</f>
        <v>#N/A</v>
      </c>
      <c r="F58" s="116" t="e">
        <f>+F36</f>
        <v>#N/A</v>
      </c>
      <c r="G58" s="116" t="e">
        <f>+G36</f>
        <v>#N/A</v>
      </c>
      <c r="H58" s="116" t="e">
        <f>+H36</f>
        <v>#N/A</v>
      </c>
      <c r="I58" s="117" t="e">
        <f>+I36</f>
        <v>#N/A</v>
      </c>
      <c r="J58" s="6" t="s">
        <v>129</v>
      </c>
    </row>
    <row r="59" spans="3:33" ht="15" customHeight="1" x14ac:dyDescent="0.25">
      <c r="D59" s="15" t="s">
        <v>32</v>
      </c>
      <c r="E59" s="118" t="e">
        <f>+(E58-E60*(1-E61))/E61</f>
        <v>#N/A</v>
      </c>
      <c r="F59" s="118" t="e">
        <f>+(F58-F60*(1-F61))/F61</f>
        <v>#N/A</v>
      </c>
      <c r="G59" s="118" t="e">
        <f>+(G58-G60*(1-G61))/G61</f>
        <v>#N/A</v>
      </c>
      <c r="H59" s="118" t="e">
        <f>+(H58-H60*(1-H61))/H61</f>
        <v>#N/A</v>
      </c>
      <c r="I59" s="119" t="e">
        <f>+(I58-I60*(1-I61))/I61</f>
        <v>#N/A</v>
      </c>
      <c r="J59" s="74" t="s">
        <v>135</v>
      </c>
    </row>
    <row r="60" spans="3:33" ht="15" customHeight="1" x14ac:dyDescent="0.25">
      <c r="C60" s="21"/>
      <c r="D60" s="15" t="s">
        <v>37</v>
      </c>
      <c r="E60" s="118">
        <f t="shared" ref="E60:I60" si="6">+E51</f>
        <v>0</v>
      </c>
      <c r="F60" s="118">
        <f t="shared" si="6"/>
        <v>0</v>
      </c>
      <c r="G60" s="118">
        <f t="shared" si="6"/>
        <v>0</v>
      </c>
      <c r="H60" s="118">
        <f t="shared" si="6"/>
        <v>0</v>
      </c>
      <c r="I60" s="119">
        <f t="shared" si="6"/>
        <v>0</v>
      </c>
      <c r="J60" s="6" t="s">
        <v>130</v>
      </c>
    </row>
    <row r="61" spans="3:33" ht="15" customHeight="1" x14ac:dyDescent="0.25">
      <c r="C61" s="21"/>
      <c r="D61" s="112" t="s">
        <v>34</v>
      </c>
      <c r="E61" s="120">
        <f>+E52</f>
        <v>0</v>
      </c>
      <c r="F61" s="120">
        <f>+F52</f>
        <v>0</v>
      </c>
      <c r="G61" s="120">
        <f>+G52</f>
        <v>0</v>
      </c>
      <c r="H61" s="120">
        <f>+H52</f>
        <v>0</v>
      </c>
      <c r="I61" s="121">
        <f>+I52</f>
        <v>0</v>
      </c>
      <c r="J61" s="6" t="s">
        <v>130</v>
      </c>
    </row>
    <row r="62" spans="3:33" ht="21" x14ac:dyDescent="0.25">
      <c r="C62" s="22"/>
      <c r="D62" s="23"/>
      <c r="E62" s="13"/>
      <c r="F62" s="13"/>
      <c r="G62" s="13"/>
      <c r="H62" s="13"/>
      <c r="I62" s="13"/>
      <c r="N62" s="45"/>
      <c r="O62" s="45"/>
      <c r="P62" s="45"/>
      <c r="Q62" s="45"/>
      <c r="R62" s="45"/>
      <c r="S62" s="45"/>
      <c r="T62" s="45"/>
      <c r="U62" s="45"/>
      <c r="V62" s="45"/>
      <c r="W62" s="45"/>
      <c r="X62" s="45"/>
      <c r="Y62" s="45"/>
      <c r="Z62" s="45"/>
      <c r="AA62" s="45"/>
      <c r="AB62" s="45"/>
      <c r="AC62" s="45"/>
      <c r="AD62" s="45"/>
      <c r="AE62" s="45"/>
      <c r="AF62" s="45"/>
      <c r="AG62" s="45"/>
    </row>
    <row r="63" spans="3:33" ht="15" customHeight="1" x14ac:dyDescent="0.25">
      <c r="D63" s="237" t="s">
        <v>88</v>
      </c>
      <c r="E63" s="237"/>
      <c r="F63" s="237"/>
      <c r="H63" s="238" t="s">
        <v>38</v>
      </c>
      <c r="I63" s="239"/>
    </row>
    <row r="64" spans="3:33" ht="5.0999999999999996" customHeight="1" x14ac:dyDescent="0.25">
      <c r="D64" s="5"/>
    </row>
    <row r="65" spans="3:33" ht="15" customHeight="1" x14ac:dyDescent="0.25">
      <c r="E65" s="235" t="s">
        <v>28</v>
      </c>
      <c r="F65" s="235"/>
      <c r="G65" s="235"/>
      <c r="H65" s="235"/>
      <c r="I65" s="236"/>
      <c r="J65" s="138"/>
    </row>
    <row r="66" spans="3:33" ht="15" customHeight="1" x14ac:dyDescent="0.25">
      <c r="D66" s="115" t="s">
        <v>39</v>
      </c>
      <c r="E66" s="104">
        <v>2025</v>
      </c>
      <c r="F66" s="105">
        <v>2026</v>
      </c>
      <c r="G66" s="105">
        <v>2027</v>
      </c>
      <c r="H66" s="105">
        <v>2028</v>
      </c>
      <c r="I66" s="106">
        <v>2029</v>
      </c>
    </row>
    <row r="67" spans="3:33" ht="15" customHeight="1" x14ac:dyDescent="0.25">
      <c r="D67" s="103" t="s">
        <v>36</v>
      </c>
      <c r="E67" s="116">
        <f>(E68*E70+E69*(1-E70))</f>
        <v>0</v>
      </c>
      <c r="F67" s="116">
        <f>(F68*F70+F69*(1-F70))</f>
        <v>0</v>
      </c>
      <c r="G67" s="116">
        <f>(G68*G70+G69*(1-G70))</f>
        <v>0</v>
      </c>
      <c r="H67" s="116">
        <f>(H68*H70+H69*(1-H70))</f>
        <v>0</v>
      </c>
      <c r="I67" s="117">
        <f>(I68*I70+I69*(1-I70))</f>
        <v>0</v>
      </c>
      <c r="J67" s="74" t="s">
        <v>133</v>
      </c>
    </row>
    <row r="68" spans="3:33" ht="15" customHeight="1" x14ac:dyDescent="0.25">
      <c r="D68" s="15" t="s">
        <v>32</v>
      </c>
      <c r="E68" s="118">
        <f>+E50</f>
        <v>0</v>
      </c>
      <c r="F68" s="118">
        <f>+F50</f>
        <v>0</v>
      </c>
      <c r="G68" s="118">
        <f>+G50</f>
        <v>0</v>
      </c>
      <c r="H68" s="118">
        <f t="shared" ref="E68:I70" si="7">+H50</f>
        <v>0</v>
      </c>
      <c r="I68" s="119">
        <f t="shared" si="7"/>
        <v>0</v>
      </c>
      <c r="J68" s="6" t="s">
        <v>130</v>
      </c>
    </row>
    <row r="69" spans="3:33" ht="15" customHeight="1" x14ac:dyDescent="0.25">
      <c r="C69" s="21"/>
      <c r="D69" s="15" t="s">
        <v>37</v>
      </c>
      <c r="E69" s="118">
        <f t="shared" si="7"/>
        <v>0</v>
      </c>
      <c r="F69" s="118">
        <f t="shared" si="7"/>
        <v>0</v>
      </c>
      <c r="G69" s="118">
        <f t="shared" si="7"/>
        <v>0</v>
      </c>
      <c r="H69" s="118">
        <f t="shared" si="7"/>
        <v>0</v>
      </c>
      <c r="I69" s="119">
        <f t="shared" si="7"/>
        <v>0</v>
      </c>
      <c r="J69" s="6" t="s">
        <v>130</v>
      </c>
    </row>
    <row r="70" spans="3:33" ht="15" customHeight="1" x14ac:dyDescent="0.25">
      <c r="C70" s="21"/>
      <c r="D70" s="112" t="s">
        <v>34</v>
      </c>
      <c r="E70" s="137">
        <f t="shared" si="7"/>
        <v>0</v>
      </c>
      <c r="F70" s="120">
        <f t="shared" si="7"/>
        <v>0</v>
      </c>
      <c r="G70" s="120">
        <f t="shared" si="7"/>
        <v>0</v>
      </c>
      <c r="H70" s="120">
        <f t="shared" si="7"/>
        <v>0</v>
      </c>
      <c r="I70" s="121">
        <f t="shared" si="7"/>
        <v>0</v>
      </c>
      <c r="J70" s="6" t="s">
        <v>130</v>
      </c>
    </row>
    <row r="71" spans="3:33" x14ac:dyDescent="0.25">
      <c r="D71" s="35" t="s">
        <v>89</v>
      </c>
      <c r="J71" s="6"/>
    </row>
    <row r="72" spans="3:33" ht="21" x14ac:dyDescent="0.25">
      <c r="C72" s="22"/>
      <c r="D72" s="23"/>
      <c r="E72" s="13"/>
      <c r="F72" s="13"/>
      <c r="G72" s="13"/>
      <c r="H72" s="13"/>
      <c r="I72" s="13"/>
      <c r="J72" s="6"/>
      <c r="N72" s="45"/>
      <c r="O72" s="45"/>
      <c r="P72" s="45"/>
      <c r="Q72" s="45"/>
      <c r="R72" s="45"/>
      <c r="S72" s="45"/>
      <c r="T72" s="45"/>
      <c r="U72" s="45"/>
      <c r="V72" s="45"/>
      <c r="W72" s="45"/>
      <c r="X72" s="45"/>
      <c r="Y72" s="45"/>
      <c r="Z72" s="45"/>
      <c r="AA72" s="45"/>
      <c r="AB72" s="45"/>
      <c r="AC72" s="45"/>
      <c r="AD72" s="45"/>
      <c r="AE72" s="45"/>
      <c r="AF72" s="45"/>
      <c r="AG72" s="45"/>
    </row>
    <row r="73" spans="3:33" x14ac:dyDescent="0.25">
      <c r="E73" s="235" t="s">
        <v>28</v>
      </c>
      <c r="F73" s="235"/>
      <c r="G73" s="235"/>
      <c r="H73" s="235"/>
      <c r="I73" s="236"/>
      <c r="J73" s="138"/>
    </row>
    <row r="74" spans="3:33" ht="15" customHeight="1" x14ac:dyDescent="0.25">
      <c r="D74" s="115" t="s">
        <v>40</v>
      </c>
      <c r="E74" s="104">
        <v>2025</v>
      </c>
      <c r="F74" s="105">
        <v>2026</v>
      </c>
      <c r="G74" s="105">
        <v>2027</v>
      </c>
      <c r="H74" s="105">
        <v>2028</v>
      </c>
      <c r="I74" s="106">
        <v>2029</v>
      </c>
      <c r="J74" s="6"/>
    </row>
    <row r="75" spans="3:33" ht="15" customHeight="1" x14ac:dyDescent="0.25">
      <c r="D75" s="103" t="s">
        <v>36</v>
      </c>
      <c r="E75" s="116" t="e">
        <f>(E76*E78+E77*(1-E78))</f>
        <v>#N/A</v>
      </c>
      <c r="F75" s="116" t="e">
        <f>(F76*F78+F77*(1-F78))</f>
        <v>#N/A</v>
      </c>
      <c r="G75" s="116" t="e">
        <f>(G76*G78+G77*(1-G78))</f>
        <v>#N/A</v>
      </c>
      <c r="H75" s="116" t="e">
        <f>(H76*H78+H77*(1-H78))</f>
        <v>#N/A</v>
      </c>
      <c r="I75" s="117" t="e">
        <f>(I76*I78+I77*(1-I78))</f>
        <v>#N/A</v>
      </c>
      <c r="J75" s="74" t="s">
        <v>134</v>
      </c>
    </row>
    <row r="76" spans="3:33" ht="15" customHeight="1" x14ac:dyDescent="0.25">
      <c r="D76" s="15" t="s">
        <v>32</v>
      </c>
      <c r="E76" s="118" t="e">
        <f>+E29</f>
        <v>#N/A</v>
      </c>
      <c r="F76" s="118" t="e">
        <f>+F29</f>
        <v>#N/A</v>
      </c>
      <c r="G76" s="118" t="e">
        <f>+G29</f>
        <v>#N/A</v>
      </c>
      <c r="H76" s="118" t="e">
        <f>+H29</f>
        <v>#N/A</v>
      </c>
      <c r="I76" s="119" t="e">
        <f>+I29</f>
        <v>#N/A</v>
      </c>
      <c r="J76" s="6" t="s">
        <v>129</v>
      </c>
    </row>
    <row r="77" spans="3:33" ht="15" customHeight="1" x14ac:dyDescent="0.25">
      <c r="C77" s="21"/>
      <c r="D77" s="15" t="s">
        <v>37</v>
      </c>
      <c r="E77" s="118">
        <f t="shared" ref="E77:I78" si="8">+E51</f>
        <v>0</v>
      </c>
      <c r="F77" s="118">
        <f t="shared" si="8"/>
        <v>0</v>
      </c>
      <c r="G77" s="118">
        <f t="shared" si="8"/>
        <v>0</v>
      </c>
      <c r="H77" s="118">
        <f t="shared" si="8"/>
        <v>0</v>
      </c>
      <c r="I77" s="119">
        <f t="shared" si="8"/>
        <v>0</v>
      </c>
      <c r="J77" s="6" t="s">
        <v>130</v>
      </c>
    </row>
    <row r="78" spans="3:33" ht="15" customHeight="1" x14ac:dyDescent="0.25">
      <c r="C78" s="21"/>
      <c r="D78" s="112" t="s">
        <v>34</v>
      </c>
      <c r="E78" s="137">
        <f t="shared" si="8"/>
        <v>0</v>
      </c>
      <c r="F78" s="120">
        <f t="shared" si="8"/>
        <v>0</v>
      </c>
      <c r="G78" s="120">
        <f t="shared" si="8"/>
        <v>0</v>
      </c>
      <c r="H78" s="120">
        <f t="shared" si="8"/>
        <v>0</v>
      </c>
      <c r="I78" s="121">
        <f t="shared" si="8"/>
        <v>0</v>
      </c>
      <c r="J78" s="6" t="s">
        <v>130</v>
      </c>
    </row>
    <row r="79" spans="3:33" x14ac:dyDescent="0.25">
      <c r="D79" s="35"/>
    </row>
    <row r="80" spans="3:33" x14ac:dyDescent="0.25">
      <c r="D80" s="35"/>
    </row>
    <row r="81" spans="2:11" ht="21" x14ac:dyDescent="0.25">
      <c r="B81" s="1" t="s">
        <v>109</v>
      </c>
      <c r="C81" s="37"/>
      <c r="D81" s="1"/>
      <c r="E81" s="16"/>
      <c r="F81" s="16"/>
      <c r="G81" s="16"/>
      <c r="H81" s="16"/>
      <c r="I81" s="16"/>
      <c r="J81" s="3"/>
      <c r="K81" s="34"/>
    </row>
    <row r="82" spans="2:11" x14ac:dyDescent="0.25">
      <c r="C82" s="22"/>
      <c r="E82" s="13"/>
      <c r="F82" s="13"/>
      <c r="G82" s="13"/>
      <c r="H82" s="13"/>
      <c r="I82" s="13"/>
      <c r="K82" s="33"/>
    </row>
    <row r="83" spans="2:11" x14ac:dyDescent="0.25">
      <c r="C83" s="22"/>
      <c r="D83" s="5"/>
      <c r="E83" s="138"/>
      <c r="F83" s="138"/>
      <c r="G83" s="138"/>
      <c r="H83" s="138"/>
      <c r="I83" s="138"/>
      <c r="J83" s="138"/>
    </row>
    <row r="84" spans="2:11" ht="15" customHeight="1" x14ac:dyDescent="0.25">
      <c r="D84" s="103" t="s">
        <v>126</v>
      </c>
      <c r="E84" s="104">
        <v>2025</v>
      </c>
      <c r="F84" s="105">
        <v>2026</v>
      </c>
      <c r="G84" s="105">
        <v>2027</v>
      </c>
      <c r="H84" s="105">
        <v>2028</v>
      </c>
      <c r="I84" s="106">
        <v>2029</v>
      </c>
    </row>
    <row r="85" spans="2:11" ht="15" customHeight="1" x14ac:dyDescent="0.25">
      <c r="D85" s="107" t="s">
        <v>123</v>
      </c>
      <c r="E85" s="108" t="e">
        <f>+E59</f>
        <v>#N/A</v>
      </c>
      <c r="F85" s="108" t="e">
        <f>+F59</f>
        <v>#N/A</v>
      </c>
      <c r="G85" s="108" t="e">
        <f>+G59</f>
        <v>#N/A</v>
      </c>
      <c r="H85" s="108" t="e">
        <f>+H59</f>
        <v>#N/A</v>
      </c>
      <c r="I85" s="109" t="e">
        <f>+I59</f>
        <v>#N/A</v>
      </c>
    </row>
    <row r="86" spans="2:11" ht="15" customHeight="1" x14ac:dyDescent="0.25">
      <c r="D86" s="110" t="s">
        <v>124</v>
      </c>
      <c r="E86" s="159">
        <f>+E68</f>
        <v>0</v>
      </c>
      <c r="F86" s="159">
        <f>+F68</f>
        <v>0</v>
      </c>
      <c r="G86" s="159">
        <f>+G68</f>
        <v>0</v>
      </c>
      <c r="H86" s="159">
        <f>+H68</f>
        <v>0</v>
      </c>
      <c r="I86" s="111">
        <f>+I68</f>
        <v>0</v>
      </c>
    </row>
    <row r="87" spans="2:11" ht="15" customHeight="1" x14ac:dyDescent="0.25">
      <c r="D87" s="112" t="s">
        <v>125</v>
      </c>
      <c r="E87" s="113" t="e">
        <f>+E76</f>
        <v>#N/A</v>
      </c>
      <c r="F87" s="113" t="e">
        <f>+F76</f>
        <v>#N/A</v>
      </c>
      <c r="G87" s="113" t="e">
        <f>+G76</f>
        <v>#N/A</v>
      </c>
      <c r="H87" s="113" t="e">
        <f>+H76</f>
        <v>#N/A</v>
      </c>
      <c r="I87" s="114" t="e">
        <f>+I76</f>
        <v>#N/A</v>
      </c>
    </row>
    <row r="88" spans="2:11" ht="15" customHeight="1" x14ac:dyDescent="0.25">
      <c r="E88" s="13"/>
      <c r="F88" s="13"/>
      <c r="G88" s="13"/>
      <c r="H88" s="13"/>
      <c r="I88" s="13"/>
    </row>
    <row r="89" spans="2:11" ht="15" customHeight="1" x14ac:dyDescent="0.25">
      <c r="D89" s="5"/>
      <c r="E89" s="138"/>
      <c r="F89" s="138"/>
      <c r="G89" s="138"/>
      <c r="H89" s="138"/>
      <c r="I89" s="138"/>
      <c r="J89" s="138"/>
    </row>
    <row r="90" spans="2:11" ht="15" customHeight="1" x14ac:dyDescent="0.25">
      <c r="D90" s="103" t="s">
        <v>127</v>
      </c>
      <c r="E90" s="104">
        <v>2025</v>
      </c>
      <c r="F90" s="105">
        <v>2026</v>
      </c>
      <c r="G90" s="105">
        <v>2027</v>
      </c>
      <c r="H90" s="105">
        <v>2028</v>
      </c>
      <c r="I90" s="106">
        <v>2029</v>
      </c>
    </row>
    <row r="91" spans="2:11" ht="15" customHeight="1" x14ac:dyDescent="0.25">
      <c r="D91" s="107" t="s">
        <v>123</v>
      </c>
      <c r="E91" s="108" t="e">
        <f>+E58</f>
        <v>#N/A</v>
      </c>
      <c r="F91" s="108" t="e">
        <f>+F58</f>
        <v>#N/A</v>
      </c>
      <c r="G91" s="108" t="e">
        <f>+G58</f>
        <v>#N/A</v>
      </c>
      <c r="H91" s="108" t="e">
        <f>+H58</f>
        <v>#N/A</v>
      </c>
      <c r="I91" s="109" t="e">
        <f>+I58</f>
        <v>#N/A</v>
      </c>
    </row>
    <row r="92" spans="2:11" ht="15" customHeight="1" x14ac:dyDescent="0.25">
      <c r="D92" s="110" t="s">
        <v>124</v>
      </c>
      <c r="E92" s="159">
        <f>+IF($H$63="No","",E67)</f>
        <v>0</v>
      </c>
      <c r="F92" s="159">
        <f>+IF($H$63="No","",F67)</f>
        <v>0</v>
      </c>
      <c r="G92" s="159">
        <f>+IF($H$63="No","",G67)</f>
        <v>0</v>
      </c>
      <c r="H92" s="159">
        <f>+IF($H$63="No","",H67)</f>
        <v>0</v>
      </c>
      <c r="I92" s="111">
        <f>+IF($H$63="No","",I67)</f>
        <v>0</v>
      </c>
    </row>
    <row r="93" spans="2:11" ht="15" customHeight="1" x14ac:dyDescent="0.25">
      <c r="D93" s="112" t="s">
        <v>125</v>
      </c>
      <c r="E93" s="113" t="e">
        <f>E75</f>
        <v>#N/A</v>
      </c>
      <c r="F93" s="113" t="e">
        <f t="shared" ref="F93:I93" si="9">F75</f>
        <v>#N/A</v>
      </c>
      <c r="G93" s="113" t="e">
        <f t="shared" si="9"/>
        <v>#N/A</v>
      </c>
      <c r="H93" s="113" t="e">
        <f t="shared" si="9"/>
        <v>#N/A</v>
      </c>
      <c r="I93" s="114" t="e">
        <f t="shared" si="9"/>
        <v>#N/A</v>
      </c>
    </row>
    <row r="94" spans="2:11" x14ac:dyDescent="0.25">
      <c r="E94" s="13"/>
      <c r="F94" s="13"/>
      <c r="G94" s="13"/>
      <c r="H94" s="13"/>
      <c r="I94" s="13"/>
    </row>
    <row r="95" spans="2:11" ht="21" x14ac:dyDescent="0.25">
      <c r="B95" s="1" t="s">
        <v>110</v>
      </c>
      <c r="C95" s="37"/>
      <c r="D95" s="1"/>
      <c r="E95" s="16"/>
      <c r="F95" s="16"/>
      <c r="G95" s="16"/>
      <c r="H95" s="16"/>
      <c r="I95" s="16"/>
      <c r="J95" s="3"/>
      <c r="K95" s="34"/>
    </row>
    <row r="96" spans="2:11" x14ac:dyDescent="0.25">
      <c r="E96" s="13"/>
      <c r="F96" s="13"/>
      <c r="G96" s="13"/>
      <c r="H96" s="13"/>
      <c r="I96" s="13"/>
    </row>
    <row r="97" spans="3:33" ht="18.75" x14ac:dyDescent="0.25">
      <c r="D97" s="36" t="s">
        <v>111</v>
      </c>
      <c r="E97" s="13"/>
      <c r="F97" s="13"/>
      <c r="G97" s="13"/>
      <c r="H97" s="13"/>
      <c r="I97" s="13"/>
    </row>
    <row r="98" spans="3:33" x14ac:dyDescent="0.25">
      <c r="E98" s="13"/>
      <c r="F98" s="13"/>
      <c r="G98" s="13"/>
      <c r="H98" s="13"/>
      <c r="I98" s="13"/>
    </row>
    <row r="99" spans="3:33" ht="13.9" customHeight="1" x14ac:dyDescent="0.25">
      <c r="D99" s="80"/>
      <c r="E99" s="83">
        <v>2025</v>
      </c>
      <c r="F99" s="84">
        <v>2026</v>
      </c>
      <c r="G99" s="84">
        <v>2027</v>
      </c>
      <c r="H99" s="84">
        <v>2028</v>
      </c>
      <c r="I99" s="85">
        <v>2029</v>
      </c>
    </row>
    <row r="100" spans="3:33" ht="51.75" customHeight="1" x14ac:dyDescent="0.25">
      <c r="D100" s="135" t="s">
        <v>96</v>
      </c>
      <c r="E100" s="143" t="e">
        <f>INDEX($D$91:$D$93, MATCH(MIN(E91:E93), E91:E93, 0))</f>
        <v>#N/A</v>
      </c>
      <c r="F100" s="144" t="e">
        <f>INDEX($D$91:$D$93, MATCH(MIN(F91:F93), F91:F93, 0))</f>
        <v>#N/A</v>
      </c>
      <c r="G100" s="144" t="e">
        <f>INDEX($D$91:$D$93, MATCH(MIN(G91:G93), G91:G93, 0))</f>
        <v>#N/A</v>
      </c>
      <c r="H100" s="144" t="e">
        <f>INDEX($D$91:$D$93, MATCH(MIN(H91:H93), H91:H93, 0))</f>
        <v>#N/A</v>
      </c>
      <c r="I100" s="145" t="e">
        <f>INDEX($D$91:$D$93, MATCH(MIN(I91:I93), I91:I93, 0))</f>
        <v>#N/A</v>
      </c>
      <c r="J100" s="138"/>
    </row>
    <row r="101" spans="3:33" s="80" customFormat="1" ht="13.9" customHeight="1" x14ac:dyDescent="0.25"/>
    <row r="102" spans="3:33" ht="13.9" customHeight="1" x14ac:dyDescent="0.25">
      <c r="C102" s="80"/>
      <c r="D102" s="138"/>
      <c r="E102" s="83">
        <v>2025</v>
      </c>
      <c r="F102" s="84">
        <v>2026</v>
      </c>
      <c r="G102" s="84">
        <v>2027</v>
      </c>
      <c r="H102" s="84">
        <v>2028</v>
      </c>
      <c r="I102" s="85">
        <v>2029</v>
      </c>
    </row>
    <row r="103" spans="3:33" ht="13.9" customHeight="1" x14ac:dyDescent="0.25">
      <c r="C103" s="80"/>
      <c r="D103" s="146" t="s">
        <v>99</v>
      </c>
      <c r="E103" s="187" t="e">
        <f>E49*INDEX(E85:E87,MATCH(E100,$D$85:$D$87,0))*E52</f>
        <v>#N/A</v>
      </c>
      <c r="F103" s="188" t="e">
        <f>F49*INDEX(F85:F87,MATCH(F100,$D$85:$D$87,0))*F52</f>
        <v>#N/A</v>
      </c>
      <c r="G103" s="188" t="e">
        <f>G49*INDEX(G85:G87,MATCH(G100,$D$85:$D$87,0))*G52</f>
        <v>#N/A</v>
      </c>
      <c r="H103" s="188" t="e">
        <f>H49*INDEX(H85:H87,MATCH(H100,$D$85:$D$87,0))*H52</f>
        <v>#N/A</v>
      </c>
      <c r="I103" s="189" t="e">
        <f>I49*INDEX(I85:I87,MATCH(I100,$D$85:$D$87,0))*I52</f>
        <v>#N/A</v>
      </c>
    </row>
    <row r="104" spans="3:33" ht="13.9" customHeight="1" x14ac:dyDescent="0.25">
      <c r="C104" s="80"/>
      <c r="D104" s="147" t="s">
        <v>98</v>
      </c>
      <c r="E104" s="190">
        <f>+E48</f>
        <v>0</v>
      </c>
      <c r="F104" s="191">
        <f>+F48</f>
        <v>0</v>
      </c>
      <c r="G104" s="191">
        <f>+G48</f>
        <v>0</v>
      </c>
      <c r="H104" s="191">
        <f>+H48</f>
        <v>0</v>
      </c>
      <c r="I104" s="192">
        <f>+I48</f>
        <v>0</v>
      </c>
    </row>
    <row r="105" spans="3:33" ht="13.9" customHeight="1" x14ac:dyDescent="0.25">
      <c r="C105" s="22"/>
      <c r="D105" s="181" t="s">
        <v>117</v>
      </c>
      <c r="E105" s="193" t="e">
        <f>E103/E104</f>
        <v>#N/A</v>
      </c>
      <c r="F105" s="194" t="e">
        <f t="shared" ref="F105:I105" si="10">F103/F104</f>
        <v>#N/A</v>
      </c>
      <c r="G105" s="194" t="e">
        <f t="shared" si="10"/>
        <v>#N/A</v>
      </c>
      <c r="H105" s="194" t="e">
        <f t="shared" si="10"/>
        <v>#N/A</v>
      </c>
      <c r="I105" s="195" t="e">
        <f t="shared" si="10"/>
        <v>#N/A</v>
      </c>
      <c r="N105" s="45"/>
      <c r="O105" s="45"/>
      <c r="P105" s="45"/>
      <c r="Q105" s="45"/>
      <c r="R105" s="45"/>
      <c r="S105" s="45"/>
      <c r="T105" s="45"/>
      <c r="U105" s="45"/>
      <c r="V105" s="45"/>
      <c r="W105" s="45"/>
      <c r="X105" s="45"/>
      <c r="Y105" s="45"/>
      <c r="Z105" s="45"/>
      <c r="AA105" s="45"/>
      <c r="AB105" s="45"/>
      <c r="AC105" s="45"/>
      <c r="AD105" s="45"/>
      <c r="AE105" s="45"/>
      <c r="AF105" s="45"/>
      <c r="AG105" s="45"/>
    </row>
    <row r="106" spans="3:33" s="80" customFormat="1" ht="18.600000000000001" customHeight="1" x14ac:dyDescent="0.25">
      <c r="C106" s="81"/>
      <c r="D106" s="233" t="s">
        <v>120</v>
      </c>
      <c r="E106" s="233"/>
      <c r="F106" s="233"/>
      <c r="G106" s="233"/>
      <c r="H106" s="233"/>
      <c r="I106" s="233"/>
      <c r="N106" s="82"/>
      <c r="O106" s="82"/>
      <c r="P106" s="82"/>
      <c r="Q106" s="82"/>
      <c r="R106" s="82"/>
      <c r="S106" s="82"/>
      <c r="T106" s="82"/>
      <c r="U106" s="82"/>
      <c r="V106" s="82"/>
      <c r="W106" s="82"/>
      <c r="X106" s="82"/>
      <c r="Y106" s="82"/>
      <c r="Z106" s="82"/>
      <c r="AA106" s="82"/>
      <c r="AB106" s="82"/>
      <c r="AC106" s="82"/>
      <c r="AD106" s="82"/>
      <c r="AE106" s="82"/>
      <c r="AF106" s="82"/>
      <c r="AG106" s="82"/>
    </row>
    <row r="107" spans="3:33" s="80" customFormat="1" ht="21" customHeight="1" x14ac:dyDescent="0.25">
      <c r="C107" s="81"/>
      <c r="D107" s="234"/>
      <c r="E107" s="234"/>
      <c r="F107" s="234"/>
      <c r="G107" s="234"/>
      <c r="H107" s="234"/>
      <c r="I107" s="234"/>
      <c r="N107" s="82"/>
      <c r="O107" s="82"/>
      <c r="P107" s="82"/>
      <c r="Q107" s="82"/>
      <c r="R107" s="82"/>
      <c r="S107" s="82"/>
      <c r="T107" s="82"/>
      <c r="U107" s="82"/>
      <c r="V107" s="82"/>
      <c r="W107" s="82"/>
      <c r="X107" s="82"/>
      <c r="Y107" s="82"/>
      <c r="Z107" s="82"/>
      <c r="AA107" s="82"/>
      <c r="AB107" s="82"/>
      <c r="AC107" s="82"/>
      <c r="AD107" s="82"/>
      <c r="AE107" s="82"/>
      <c r="AF107" s="82"/>
      <c r="AG107" s="82"/>
    </row>
    <row r="108" spans="3:33" s="80" customFormat="1" ht="18.600000000000001" customHeight="1" x14ac:dyDescent="0.25">
      <c r="C108" s="81"/>
      <c r="D108" s="182"/>
      <c r="E108" s="182"/>
      <c r="F108" s="182"/>
      <c r="G108" s="182"/>
      <c r="H108" s="182"/>
      <c r="I108" s="182"/>
      <c r="N108" s="82"/>
      <c r="O108" s="82"/>
      <c r="P108" s="82"/>
      <c r="Q108" s="82"/>
      <c r="R108" s="82"/>
      <c r="S108" s="82"/>
      <c r="T108" s="82"/>
      <c r="U108" s="82"/>
      <c r="V108" s="82"/>
      <c r="W108" s="82"/>
      <c r="X108" s="82"/>
      <c r="Y108" s="82"/>
      <c r="Z108" s="82"/>
      <c r="AA108" s="82"/>
      <c r="AB108" s="82"/>
      <c r="AC108" s="82"/>
      <c r="AD108" s="82"/>
      <c r="AE108" s="82"/>
      <c r="AF108" s="82"/>
      <c r="AG108" s="82"/>
    </row>
    <row r="109" spans="3:33" s="80" customFormat="1" ht="21" customHeight="1" x14ac:dyDescent="0.25">
      <c r="C109" s="81"/>
      <c r="D109" s="36" t="s">
        <v>112</v>
      </c>
      <c r="E109" s="90"/>
      <c r="F109" s="90"/>
      <c r="G109" s="78"/>
      <c r="H109" s="78"/>
      <c r="I109" s="78"/>
      <c r="N109" s="82"/>
      <c r="O109" s="82"/>
      <c r="P109" s="82"/>
      <c r="Q109" s="82"/>
      <c r="R109" s="82"/>
      <c r="S109" s="82"/>
      <c r="T109" s="82"/>
      <c r="U109" s="82"/>
      <c r="V109" s="82"/>
      <c r="W109" s="82"/>
      <c r="X109" s="82"/>
      <c r="Y109" s="82"/>
      <c r="Z109" s="82"/>
      <c r="AA109" s="82"/>
      <c r="AB109" s="82"/>
      <c r="AC109" s="82"/>
      <c r="AD109" s="82"/>
      <c r="AE109" s="82"/>
      <c r="AF109" s="82"/>
      <c r="AG109" s="82"/>
    </row>
    <row r="110" spans="3:33" s="80" customFormat="1" ht="13.9" customHeight="1" x14ac:dyDescent="0.25">
      <c r="C110" s="81"/>
      <c r="D110" s="90"/>
      <c r="E110" s="83">
        <v>2025</v>
      </c>
      <c r="F110" s="84">
        <v>2026</v>
      </c>
      <c r="G110" s="84">
        <v>2027</v>
      </c>
      <c r="H110" s="84">
        <v>2028</v>
      </c>
      <c r="I110" s="85">
        <v>2029</v>
      </c>
      <c r="N110" s="82"/>
      <c r="O110" s="82"/>
      <c r="P110" s="82"/>
      <c r="Q110" s="82"/>
      <c r="R110" s="82"/>
      <c r="S110" s="82"/>
      <c r="T110" s="82"/>
      <c r="U110" s="82"/>
      <c r="V110" s="82"/>
      <c r="W110" s="82"/>
      <c r="X110" s="82"/>
      <c r="Y110" s="82"/>
      <c r="Z110" s="82"/>
      <c r="AA110" s="82"/>
      <c r="AB110" s="82"/>
      <c r="AC110" s="82"/>
      <c r="AD110" s="82"/>
      <c r="AE110" s="82"/>
      <c r="AF110" s="82"/>
      <c r="AG110" s="82"/>
    </row>
    <row r="111" spans="3:33" s="80" customFormat="1" ht="15" customHeight="1" x14ac:dyDescent="0.25">
      <c r="C111" s="81"/>
      <c r="D111" s="92" t="s">
        <v>103</v>
      </c>
      <c r="E111" s="153"/>
      <c r="F111" s="153"/>
      <c r="G111" s="153"/>
      <c r="H111" s="153"/>
      <c r="I111" s="160"/>
      <c r="J111" s="230" t="s">
        <v>118</v>
      </c>
      <c r="K111" s="231"/>
      <c r="L111" s="2"/>
      <c r="N111" s="82"/>
      <c r="O111" s="82"/>
      <c r="P111" s="82"/>
      <c r="Q111" s="82"/>
      <c r="R111" s="82"/>
      <c r="S111" s="82"/>
      <c r="T111" s="82"/>
      <c r="U111" s="82"/>
      <c r="V111" s="82"/>
      <c r="W111" s="82"/>
      <c r="X111" s="82"/>
      <c r="Y111" s="82"/>
      <c r="Z111" s="82"/>
      <c r="AA111" s="82"/>
      <c r="AB111" s="82"/>
      <c r="AC111" s="82"/>
      <c r="AD111" s="82"/>
      <c r="AE111" s="82"/>
      <c r="AF111" s="82"/>
      <c r="AG111" s="82"/>
    </row>
    <row r="112" spans="3:33" s="80" customFormat="1" ht="43.15" customHeight="1" x14ac:dyDescent="0.25">
      <c r="C112" s="81"/>
      <c r="D112" s="220" t="s">
        <v>102</v>
      </c>
      <c r="E112" s="199"/>
      <c r="F112" s="215"/>
      <c r="G112" s="215"/>
      <c r="H112" s="215"/>
      <c r="I112" s="216"/>
      <c r="J112" s="211"/>
      <c r="K112" s="211"/>
      <c r="N112" s="82"/>
      <c r="O112" s="82"/>
      <c r="P112" s="82"/>
      <c r="Q112" s="82"/>
      <c r="R112" s="82"/>
      <c r="S112" s="82"/>
      <c r="T112" s="82"/>
      <c r="U112" s="82"/>
      <c r="V112" s="82"/>
      <c r="W112" s="82"/>
      <c r="X112" s="82"/>
      <c r="Y112" s="82"/>
      <c r="Z112" s="82"/>
      <c r="AA112" s="82"/>
      <c r="AB112" s="82"/>
      <c r="AC112" s="82"/>
      <c r="AD112" s="82"/>
      <c r="AE112" s="82"/>
      <c r="AF112" s="82"/>
      <c r="AG112" s="82"/>
    </row>
    <row r="113" spans="2:33" s="80" customFormat="1" ht="43.15" customHeight="1" x14ac:dyDescent="0.25">
      <c r="C113" s="81"/>
      <c r="D113" s="221"/>
      <c r="E113" s="217"/>
      <c r="F113" s="218"/>
      <c r="G113" s="218"/>
      <c r="H113" s="218"/>
      <c r="I113" s="219"/>
      <c r="J113" s="140"/>
      <c r="N113" s="82"/>
      <c r="O113" s="82"/>
      <c r="P113" s="82"/>
      <c r="Q113" s="82"/>
      <c r="R113" s="82"/>
      <c r="S113" s="82"/>
      <c r="T113" s="82"/>
      <c r="U113" s="82"/>
      <c r="V113" s="82"/>
      <c r="W113" s="82"/>
      <c r="X113" s="82"/>
      <c r="Y113" s="82"/>
      <c r="Z113" s="82"/>
      <c r="AA113" s="82"/>
      <c r="AB113" s="82"/>
      <c r="AC113" s="82"/>
      <c r="AD113" s="82"/>
      <c r="AE113" s="82"/>
      <c r="AF113" s="82"/>
      <c r="AG113" s="82"/>
    </row>
    <row r="114" spans="2:33" s="80" customFormat="1" ht="16.149999999999999" customHeight="1" x14ac:dyDescent="0.25">
      <c r="C114" s="81"/>
      <c r="D114" s="149" t="s">
        <v>92</v>
      </c>
      <c r="E114" s="155" t="str">
        <f>IF(E111=0, "", (E111*E48)/(E52*E49))</f>
        <v/>
      </c>
      <c r="F114" s="154" t="str">
        <f>IF(F111=0, "", (F111*F48)/(F52*F49))</f>
        <v/>
      </c>
      <c r="G114" s="154" t="str">
        <f>IF(G111=0, "", (G111*G48)/(G52*G49))</f>
        <v/>
      </c>
      <c r="H114" s="154" t="str">
        <f>IF(H111=0, "", (H111*H48)/(H52*H49))</f>
        <v/>
      </c>
      <c r="I114" s="150" t="str">
        <f>IF(I111=0, "", (I111*I48)/(I52*I49))</f>
        <v/>
      </c>
      <c r="N114" s="82"/>
      <c r="O114" s="82"/>
      <c r="P114" s="82"/>
      <c r="Q114" s="82"/>
      <c r="R114" s="82"/>
      <c r="S114" s="82"/>
      <c r="T114" s="82"/>
      <c r="U114" s="82"/>
      <c r="V114" s="82"/>
      <c r="W114" s="82"/>
      <c r="X114" s="82"/>
      <c r="Y114" s="82"/>
      <c r="Z114" s="82"/>
      <c r="AA114" s="82"/>
      <c r="AB114" s="82"/>
      <c r="AC114" s="82"/>
      <c r="AD114" s="82"/>
      <c r="AE114" s="82"/>
      <c r="AF114" s="82"/>
      <c r="AG114" s="82"/>
    </row>
    <row r="115" spans="2:33" s="80" customFormat="1" ht="13.9" customHeight="1" x14ac:dyDescent="0.25">
      <c r="C115" s="81"/>
      <c r="D115" s="151" t="s">
        <v>100</v>
      </c>
      <c r="E115" s="136" t="str">
        <f>+IF(E111=0,"",E114*E52+E51*(1-E52))</f>
        <v/>
      </c>
      <c r="F115" s="128" t="str">
        <f>+IF(F111=0,"",F114*F52+F51*(1-F52))</f>
        <v/>
      </c>
      <c r="G115" s="128" t="str">
        <f>+IF(G111=0,"",G114*G52+G51*(1-G52))</f>
        <v/>
      </c>
      <c r="H115" s="128" t="str">
        <f>+IF(H111=0,"",H114*H52+H51*(1-H52))</f>
        <v/>
      </c>
      <c r="I115" s="129" t="str">
        <f>+IF(I111=0,"",I114*I52+I51*(1-I52))</f>
        <v/>
      </c>
      <c r="N115" s="82"/>
      <c r="O115" s="82"/>
      <c r="P115" s="82"/>
      <c r="Q115" s="82"/>
      <c r="R115" s="82"/>
      <c r="S115" s="82"/>
      <c r="T115" s="82"/>
      <c r="U115" s="82"/>
      <c r="V115" s="82"/>
      <c r="W115" s="82"/>
      <c r="X115" s="82"/>
      <c r="Y115" s="82"/>
      <c r="Z115" s="82"/>
      <c r="AA115" s="82"/>
      <c r="AB115" s="82"/>
      <c r="AC115" s="82"/>
      <c r="AD115" s="82"/>
      <c r="AE115" s="82"/>
      <c r="AF115" s="82"/>
      <c r="AG115" s="82"/>
    </row>
    <row r="116" spans="2:33" s="80" customFormat="1" ht="13.9" customHeight="1" x14ac:dyDescent="0.25">
      <c r="C116" s="81"/>
      <c r="D116" s="196" t="s">
        <v>116</v>
      </c>
      <c r="N116" s="82"/>
      <c r="O116" s="82"/>
      <c r="P116" s="82"/>
      <c r="Q116" s="82"/>
      <c r="R116" s="82"/>
      <c r="S116" s="82"/>
      <c r="T116" s="82"/>
      <c r="U116" s="82"/>
      <c r="V116" s="82"/>
      <c r="W116" s="82"/>
      <c r="X116" s="82"/>
      <c r="Y116" s="82"/>
      <c r="Z116" s="82"/>
      <c r="AA116" s="82"/>
      <c r="AB116" s="82"/>
      <c r="AC116" s="82"/>
      <c r="AD116" s="82"/>
      <c r="AE116" s="82"/>
      <c r="AF116" s="82"/>
      <c r="AG116" s="82"/>
    </row>
    <row r="117" spans="2:33" s="80" customFormat="1" ht="13.9" customHeight="1" x14ac:dyDescent="0.25">
      <c r="C117" s="81"/>
      <c r="D117" s="139"/>
      <c r="E117" s="152"/>
      <c r="F117" s="139"/>
      <c r="G117" s="139"/>
      <c r="H117" s="139"/>
      <c r="I117" s="139"/>
      <c r="N117" s="82"/>
      <c r="O117" s="82"/>
      <c r="P117" s="82"/>
      <c r="Q117" s="82"/>
      <c r="R117" s="82"/>
      <c r="S117" s="82"/>
      <c r="T117" s="82"/>
      <c r="U117" s="82"/>
      <c r="V117" s="82"/>
      <c r="W117" s="82"/>
      <c r="X117" s="82"/>
      <c r="Y117" s="82"/>
      <c r="Z117" s="82"/>
      <c r="AA117" s="82"/>
      <c r="AB117" s="82"/>
      <c r="AC117" s="82"/>
      <c r="AD117" s="82"/>
      <c r="AE117" s="82"/>
      <c r="AF117" s="82"/>
      <c r="AG117" s="82"/>
    </row>
    <row r="118" spans="2:33" s="80" customFormat="1" ht="13.9" customHeight="1" x14ac:dyDescent="0.25">
      <c r="C118" s="81"/>
      <c r="D118" s="156"/>
      <c r="E118" s="78"/>
      <c r="F118" s="78"/>
      <c r="G118" s="78"/>
      <c r="H118" s="78"/>
      <c r="I118" s="78"/>
      <c r="N118" s="82"/>
      <c r="O118" s="82"/>
      <c r="P118" s="82"/>
      <c r="Q118" s="82"/>
      <c r="R118" s="82"/>
      <c r="S118" s="82"/>
      <c r="T118" s="82"/>
      <c r="U118" s="82"/>
      <c r="V118" s="82"/>
      <c r="W118" s="82"/>
      <c r="X118" s="82"/>
      <c r="Y118" s="82"/>
      <c r="Z118" s="82"/>
      <c r="AA118" s="82"/>
      <c r="AB118" s="82"/>
      <c r="AC118" s="82"/>
      <c r="AD118" s="82"/>
      <c r="AE118" s="82"/>
      <c r="AF118" s="82"/>
      <c r="AG118" s="82"/>
    </row>
    <row r="119" spans="2:33" s="80" customFormat="1" ht="13.9" customHeight="1" x14ac:dyDescent="0.25">
      <c r="C119" s="81"/>
      <c r="D119" s="135" t="s">
        <v>101</v>
      </c>
      <c r="E119" s="83">
        <v>2025</v>
      </c>
      <c r="F119" s="84">
        <v>2026</v>
      </c>
      <c r="G119" s="84">
        <v>2027</v>
      </c>
      <c r="H119" s="84">
        <v>2028</v>
      </c>
      <c r="I119" s="85">
        <v>2029</v>
      </c>
      <c r="N119" s="82"/>
      <c r="O119" s="82"/>
      <c r="P119" s="82"/>
      <c r="Q119" s="82"/>
      <c r="R119" s="82"/>
      <c r="S119" s="82"/>
      <c r="T119" s="82"/>
      <c r="U119" s="82"/>
      <c r="V119" s="82"/>
      <c r="W119" s="82"/>
      <c r="X119" s="82"/>
      <c r="Y119" s="82"/>
      <c r="Z119" s="82"/>
      <c r="AA119" s="82"/>
      <c r="AB119" s="82"/>
      <c r="AC119" s="82"/>
      <c r="AD119" s="82"/>
      <c r="AE119" s="82"/>
      <c r="AF119" s="82"/>
      <c r="AG119" s="82"/>
    </row>
    <row r="120" spans="2:33" s="80" customFormat="1" ht="54" customHeight="1" x14ac:dyDescent="0.25">
      <c r="C120" s="81"/>
      <c r="D120" s="135" t="s">
        <v>91</v>
      </c>
      <c r="E120" s="143" t="str">
        <f>IF(E111=0, "Fill in row 111", IF(MIN(E91:E93)&gt;E115,"Sense check",INDEX($D$91:$D$93,MATCH(MIN(E91:E93),E91:E93,0))))</f>
        <v>Fill in row 111</v>
      </c>
      <c r="F120" s="144" t="str">
        <f>IF(F111=0, "Fill in row 111", IF(MIN(F91:F93)&gt;F115,"Sense check",INDEX($D$91:$D$93,MATCH(MIN(F91:F93),F91:F93,0))))</f>
        <v>Fill in row 111</v>
      </c>
      <c r="G120" s="144" t="str">
        <f>IF(G111=0, "Fill in row 111", IF(MIN(G91:G93)&gt;G115,"Sense check",INDEX($D$91:$D$93,MATCH(MIN(G91:G93),G91:G93,0))))</f>
        <v>Fill in row 111</v>
      </c>
      <c r="H120" s="144" t="str">
        <f>IF(H111=0, "Fill in row 111", IF(MIN(H91:H93)&gt;H115,"Sense check",INDEX($D$91:$D$93,MATCH(MIN(H91:H93),H91:H93,0))))</f>
        <v>Fill in row 111</v>
      </c>
      <c r="I120" s="145" t="str">
        <f>IF(I111=0, "Fill in row 111", IF(MIN(I91:I93)&gt;I115,"Sense check",INDEX($D$91:$D$93,MATCH(MIN(I91:I93),I91:I93,0))))</f>
        <v>Fill in row 111</v>
      </c>
      <c r="N120" s="82"/>
      <c r="O120" s="82"/>
      <c r="P120" s="82"/>
      <c r="Q120" s="82"/>
      <c r="R120" s="82"/>
      <c r="S120" s="82"/>
      <c r="T120" s="82"/>
      <c r="U120" s="82"/>
      <c r="V120" s="82"/>
      <c r="W120" s="82"/>
      <c r="X120" s="82"/>
      <c r="Y120" s="82"/>
      <c r="Z120" s="82"/>
      <c r="AA120" s="82"/>
      <c r="AB120" s="82"/>
      <c r="AC120" s="82"/>
      <c r="AD120" s="82"/>
      <c r="AE120" s="82"/>
      <c r="AF120" s="82"/>
      <c r="AG120" s="82"/>
    </row>
    <row r="121" spans="2:33" s="80" customFormat="1" ht="13.9" customHeight="1" x14ac:dyDescent="0.25">
      <c r="C121" s="81"/>
      <c r="D121" s="79"/>
      <c r="E121" s="78"/>
      <c r="F121" s="78"/>
      <c r="G121" s="78"/>
      <c r="H121" s="78"/>
      <c r="I121" s="78"/>
      <c r="N121" s="82"/>
      <c r="O121" s="82"/>
      <c r="P121" s="82"/>
      <c r="Q121" s="82"/>
      <c r="R121" s="82"/>
      <c r="S121" s="82"/>
      <c r="T121" s="82"/>
      <c r="U121" s="82"/>
      <c r="V121" s="82"/>
      <c r="W121" s="82"/>
      <c r="X121" s="82"/>
      <c r="Y121" s="82"/>
      <c r="Z121" s="82"/>
      <c r="AA121" s="82"/>
      <c r="AB121" s="82"/>
      <c r="AC121" s="82"/>
      <c r="AD121" s="82"/>
      <c r="AE121" s="82"/>
      <c r="AF121" s="82"/>
      <c r="AG121" s="82"/>
    </row>
    <row r="122" spans="2:33" s="80" customFormat="1" ht="21" x14ac:dyDescent="0.25">
      <c r="B122" s="130" t="s">
        <v>113</v>
      </c>
      <c r="C122" s="131"/>
      <c r="D122" s="130"/>
      <c r="E122" s="132"/>
      <c r="F122" s="132"/>
      <c r="G122" s="132"/>
      <c r="H122" s="132"/>
      <c r="I122" s="132"/>
      <c r="J122" s="133"/>
      <c r="K122" s="133"/>
      <c r="N122" s="82"/>
      <c r="O122" s="82"/>
      <c r="P122" s="82"/>
      <c r="Q122" s="82"/>
      <c r="R122" s="82"/>
      <c r="S122" s="82"/>
      <c r="T122" s="82"/>
      <c r="U122" s="82"/>
      <c r="V122" s="82"/>
      <c r="W122" s="82"/>
      <c r="X122" s="82"/>
      <c r="Y122" s="82"/>
      <c r="Z122" s="82"/>
      <c r="AA122" s="82"/>
      <c r="AB122" s="82"/>
      <c r="AC122" s="82"/>
      <c r="AD122" s="82"/>
      <c r="AE122" s="82"/>
      <c r="AF122" s="82"/>
      <c r="AG122" s="82"/>
    </row>
    <row r="123" spans="2:33" s="80" customFormat="1" ht="13.9" customHeight="1" x14ac:dyDescent="0.25">
      <c r="C123" s="134"/>
      <c r="E123" s="78"/>
      <c r="F123" s="78"/>
      <c r="G123" s="78"/>
      <c r="H123" s="78"/>
      <c r="I123" s="78"/>
      <c r="N123" s="82"/>
      <c r="O123" s="82"/>
      <c r="P123" s="82"/>
      <c r="Q123" s="82"/>
      <c r="R123" s="82"/>
      <c r="S123" s="82"/>
      <c r="T123" s="82"/>
      <c r="U123" s="82"/>
      <c r="V123" s="82"/>
      <c r="W123" s="82"/>
      <c r="X123" s="82"/>
      <c r="Y123" s="82"/>
      <c r="Z123" s="82"/>
      <c r="AA123" s="82"/>
      <c r="AB123" s="82"/>
      <c r="AC123" s="82"/>
      <c r="AD123" s="82"/>
      <c r="AE123" s="82"/>
      <c r="AF123" s="82"/>
      <c r="AG123" s="82"/>
    </row>
    <row r="124" spans="2:33" ht="13.9" customHeight="1" x14ac:dyDescent="0.25">
      <c r="C124" s="22"/>
      <c r="D124" s="162" t="s">
        <v>97</v>
      </c>
      <c r="E124" s="86">
        <v>2025</v>
      </c>
      <c r="F124" s="87">
        <v>2026</v>
      </c>
      <c r="G124" s="87">
        <v>2027</v>
      </c>
      <c r="H124" s="87">
        <v>2028</v>
      </c>
      <c r="I124" s="88">
        <v>2029</v>
      </c>
      <c r="N124" s="45"/>
      <c r="O124" s="45"/>
      <c r="P124" s="45"/>
      <c r="Q124" s="45"/>
      <c r="R124" s="45"/>
      <c r="S124" s="45"/>
      <c r="T124" s="45"/>
      <c r="U124" s="45"/>
      <c r="V124" s="45"/>
      <c r="W124" s="45"/>
      <c r="X124" s="45"/>
      <c r="Y124" s="45"/>
      <c r="Z124" s="45"/>
      <c r="AA124" s="45"/>
      <c r="AB124" s="45"/>
      <c r="AC124" s="45"/>
      <c r="AD124" s="45"/>
      <c r="AE124" s="45"/>
      <c r="AF124" s="45"/>
      <c r="AG124" s="45"/>
    </row>
    <row r="125" spans="2:33" ht="13.9" customHeight="1" x14ac:dyDescent="0.25">
      <c r="C125" s="22"/>
      <c r="D125" s="107" t="s">
        <v>128</v>
      </c>
      <c r="E125" s="93" t="e">
        <f>IF(OR(E111=0,E120&lt;&gt;"Sense check"), INDEX(E91:E93,MATCH(E100,$D$91:$D$93,0)), E115)</f>
        <v>#N/A</v>
      </c>
      <c r="F125" s="94" t="e">
        <f>IF(OR(F111=0,F120&lt;&gt;"Sense check"), INDEX(F91:F93,MATCH(F100,$D$91:$D$93,0)), F115)</f>
        <v>#N/A</v>
      </c>
      <c r="G125" s="94" t="e">
        <f>IF(OR(G111=0,G120&lt;&gt;"Sense check"), INDEX(G91:G93,MATCH(G100,$D$91:$D$93,0)), G115)</f>
        <v>#N/A</v>
      </c>
      <c r="H125" s="94" t="e">
        <f>IF(OR(H111=0,H120&lt;&gt;"Sense check"), INDEX(H91:H93,MATCH(H100,$D$91:$D$93,0)), H115)</f>
        <v>#N/A</v>
      </c>
      <c r="I125" s="95" t="e">
        <f>IF(OR(I111=0,I120&lt;&gt;"Sense check"), INDEX(I91:I93,MATCH(I100,$D$91:$D$93,0)), I115)</f>
        <v>#N/A</v>
      </c>
      <c r="N125" s="45"/>
      <c r="O125" s="45"/>
      <c r="P125" s="45"/>
      <c r="Q125" s="45"/>
      <c r="R125" s="45"/>
      <c r="S125" s="45"/>
      <c r="T125" s="45"/>
      <c r="U125" s="45"/>
      <c r="V125" s="45"/>
      <c r="W125" s="45"/>
      <c r="X125" s="45"/>
      <c r="Y125" s="45"/>
      <c r="Z125" s="45"/>
      <c r="AA125" s="45"/>
      <c r="AB125" s="45"/>
      <c r="AC125" s="45"/>
      <c r="AD125" s="45"/>
      <c r="AE125" s="45"/>
      <c r="AF125" s="45"/>
      <c r="AG125" s="45"/>
    </row>
    <row r="126" spans="2:33" ht="13.9" customHeight="1" x14ac:dyDescent="0.25">
      <c r="C126" s="22"/>
      <c r="D126" s="89" t="s">
        <v>32</v>
      </c>
      <c r="E126" s="96" t="e">
        <f>IF(OR(E111=0,E120&lt;&gt;"Sense check"), INDEX(E85:E87,MATCH(E100,$D$85:$D$87,0)), E114)</f>
        <v>#N/A</v>
      </c>
      <c r="F126" s="97" t="e">
        <f>IF(OR(F111=0,F120&lt;&gt;"Sense check"), INDEX(F85:F87,MATCH(F100,$D$85:$D$87,0)), F114)</f>
        <v>#N/A</v>
      </c>
      <c r="G126" s="97" t="e">
        <f>IF(OR(G111=0,G120&lt;&gt;"Sense check"), INDEX(G85:G87,MATCH(G100,$D$85:$D$87,0)), G114)</f>
        <v>#N/A</v>
      </c>
      <c r="H126" s="97" t="e">
        <f>IF(OR(H111=0,H120&lt;&gt;"Sense check"), INDEX(H85:H87,MATCH(H100,$D$85:$D$87,0)), H114)</f>
        <v>#N/A</v>
      </c>
      <c r="I126" s="98" t="e">
        <f>IF(OR(I111=0,I120&lt;&gt;"Sense check"), INDEX(I85:I87,MATCH(I100,$D$85:$D$87,0)), I114)</f>
        <v>#N/A</v>
      </c>
      <c r="N126" s="45"/>
      <c r="O126" s="45"/>
      <c r="P126" s="45"/>
      <c r="Q126" s="45"/>
      <c r="R126" s="45"/>
      <c r="S126" s="45"/>
      <c r="T126" s="45"/>
      <c r="U126" s="45"/>
      <c r="V126" s="45"/>
      <c r="W126" s="45"/>
      <c r="X126" s="45"/>
      <c r="Y126" s="45"/>
      <c r="Z126" s="45"/>
      <c r="AA126" s="45"/>
      <c r="AB126" s="45"/>
      <c r="AC126" s="45"/>
      <c r="AD126" s="45"/>
      <c r="AE126" s="45"/>
      <c r="AF126" s="45"/>
      <c r="AG126" s="45"/>
    </row>
    <row r="127" spans="2:33" ht="13.9" customHeight="1" x14ac:dyDescent="0.25">
      <c r="C127" s="22"/>
      <c r="D127" s="89" t="s">
        <v>37</v>
      </c>
      <c r="E127" s="96">
        <f t="shared" ref="E127:I128" si="11">+E51</f>
        <v>0</v>
      </c>
      <c r="F127" s="97">
        <f t="shared" si="11"/>
        <v>0</v>
      </c>
      <c r="G127" s="97">
        <f t="shared" si="11"/>
        <v>0</v>
      </c>
      <c r="H127" s="97">
        <f t="shared" si="11"/>
        <v>0</v>
      </c>
      <c r="I127" s="98">
        <f t="shared" si="11"/>
        <v>0</v>
      </c>
      <c r="N127" s="45"/>
      <c r="O127" s="45"/>
      <c r="P127" s="45"/>
      <c r="Q127" s="45"/>
      <c r="R127" s="45"/>
      <c r="S127" s="45"/>
      <c r="T127" s="45"/>
      <c r="U127" s="45"/>
      <c r="V127" s="45"/>
      <c r="W127" s="45"/>
      <c r="X127" s="45"/>
      <c r="Y127" s="45"/>
      <c r="Z127" s="45"/>
      <c r="AA127" s="45"/>
      <c r="AB127" s="45"/>
      <c r="AC127" s="45"/>
      <c r="AD127" s="45"/>
      <c r="AE127" s="45"/>
      <c r="AF127" s="45"/>
      <c r="AG127" s="45"/>
    </row>
    <row r="128" spans="2:33" ht="13.9" customHeight="1" x14ac:dyDescent="0.25">
      <c r="C128" s="22"/>
      <c r="D128" s="102" t="s">
        <v>34</v>
      </c>
      <c r="E128" s="99">
        <f t="shared" si="11"/>
        <v>0</v>
      </c>
      <c r="F128" s="100">
        <f t="shared" si="11"/>
        <v>0</v>
      </c>
      <c r="G128" s="100">
        <f t="shared" si="11"/>
        <v>0</v>
      </c>
      <c r="H128" s="100">
        <f t="shared" si="11"/>
        <v>0</v>
      </c>
      <c r="I128" s="101">
        <f t="shared" si="11"/>
        <v>0</v>
      </c>
      <c r="N128" s="45"/>
      <c r="O128" s="45"/>
      <c r="P128" s="45"/>
      <c r="Q128" s="45"/>
      <c r="R128" s="45"/>
      <c r="S128" s="45"/>
      <c r="T128" s="45"/>
      <c r="U128" s="45"/>
      <c r="V128" s="45"/>
      <c r="W128" s="45"/>
      <c r="X128" s="45"/>
      <c r="Y128" s="45"/>
      <c r="Z128" s="45"/>
      <c r="AA128" s="45"/>
      <c r="AB128" s="45"/>
      <c r="AC128" s="45"/>
      <c r="AD128" s="45"/>
      <c r="AE128" s="45"/>
      <c r="AF128" s="45"/>
      <c r="AG128" s="45"/>
    </row>
    <row r="129" spans="3:33" ht="21" x14ac:dyDescent="0.25">
      <c r="C129" s="22"/>
      <c r="D129" s="23"/>
      <c r="E129" s="13"/>
      <c r="F129" s="13"/>
      <c r="G129" s="13"/>
      <c r="H129" s="13"/>
      <c r="I129" s="13"/>
      <c r="N129" s="45"/>
      <c r="O129" s="45"/>
      <c r="P129" s="45"/>
      <c r="Q129" s="45"/>
      <c r="R129" s="45"/>
      <c r="S129" s="45"/>
      <c r="T129" s="45"/>
      <c r="U129" s="45"/>
      <c r="V129" s="45"/>
      <c r="W129" s="45"/>
      <c r="X129" s="45"/>
      <c r="Y129" s="45"/>
      <c r="Z129" s="45"/>
      <c r="AA129" s="45"/>
      <c r="AB129" s="45"/>
      <c r="AC129" s="45"/>
      <c r="AD129" s="45"/>
      <c r="AE129" s="45"/>
      <c r="AF129" s="45"/>
      <c r="AG129" s="45"/>
    </row>
    <row r="130" spans="3:33" ht="18.75" customHeight="1" x14ac:dyDescent="0.25">
      <c r="C130" s="22"/>
      <c r="D130" s="212" t="s">
        <v>104</v>
      </c>
      <c r="E130" s="213"/>
      <c r="F130" s="213"/>
      <c r="G130" s="213"/>
      <c r="H130" s="213"/>
      <c r="I130" s="214"/>
      <c r="K130" s="51"/>
      <c r="N130" s="45"/>
      <c r="O130" s="45"/>
      <c r="P130" s="45"/>
      <c r="Q130" s="45"/>
      <c r="R130" s="45"/>
      <c r="S130" s="45"/>
      <c r="T130" s="45"/>
      <c r="U130" s="45"/>
      <c r="V130" s="45"/>
      <c r="W130" s="45"/>
      <c r="X130" s="45"/>
      <c r="Y130" s="45"/>
      <c r="Z130" s="45"/>
      <c r="AA130" s="45"/>
      <c r="AB130" s="45"/>
      <c r="AC130" s="45"/>
      <c r="AD130" s="45"/>
      <c r="AE130" s="45"/>
      <c r="AF130" s="45"/>
      <c r="AG130" s="45"/>
    </row>
    <row r="131" spans="3:33" ht="21" x14ac:dyDescent="0.25">
      <c r="C131" s="22"/>
      <c r="D131" s="199"/>
      <c r="E131" s="200"/>
      <c r="F131" s="200"/>
      <c r="G131" s="200"/>
      <c r="H131" s="200"/>
      <c r="I131" s="201"/>
      <c r="K131" s="52"/>
      <c r="N131" s="45"/>
      <c r="O131" s="45"/>
      <c r="P131" s="45"/>
      <c r="Q131" s="45"/>
      <c r="R131" s="45"/>
      <c r="S131" s="45"/>
      <c r="T131" s="45"/>
      <c r="U131" s="45"/>
      <c r="V131" s="45"/>
      <c r="W131" s="45"/>
      <c r="X131" s="45"/>
      <c r="Y131" s="45"/>
      <c r="Z131" s="45"/>
      <c r="AA131" s="45"/>
      <c r="AB131" s="45"/>
      <c r="AC131" s="45"/>
      <c r="AD131" s="45"/>
      <c r="AE131" s="45"/>
      <c r="AF131" s="45"/>
      <c r="AG131" s="45"/>
    </row>
    <row r="132" spans="3:33" ht="21" x14ac:dyDescent="0.25">
      <c r="C132" s="22"/>
      <c r="D132" s="202"/>
      <c r="E132" s="203"/>
      <c r="F132" s="203"/>
      <c r="G132" s="203"/>
      <c r="H132" s="203"/>
      <c r="I132" s="204"/>
      <c r="K132" s="52"/>
      <c r="N132" s="45"/>
      <c r="O132" s="45"/>
      <c r="P132" s="45"/>
      <c r="Q132" s="45"/>
      <c r="R132" s="45"/>
      <c r="S132" s="45"/>
      <c r="T132" s="45"/>
      <c r="U132" s="45"/>
      <c r="V132" s="45"/>
      <c r="W132" s="45"/>
      <c r="X132" s="45"/>
      <c r="Y132" s="45"/>
      <c r="Z132" s="45"/>
      <c r="AA132" s="45"/>
      <c r="AB132" s="45"/>
      <c r="AC132" s="45"/>
      <c r="AD132" s="45"/>
      <c r="AE132" s="45"/>
      <c r="AF132" s="45"/>
      <c r="AG132" s="45"/>
    </row>
    <row r="133" spans="3:33" ht="21" x14ac:dyDescent="0.25">
      <c r="C133" s="22"/>
      <c r="D133" s="202"/>
      <c r="E133" s="203"/>
      <c r="F133" s="203"/>
      <c r="G133" s="203"/>
      <c r="H133" s="203"/>
      <c r="I133" s="204"/>
      <c r="K133" s="52"/>
      <c r="N133" s="45"/>
      <c r="O133" s="45"/>
      <c r="P133" s="45"/>
      <c r="Q133" s="45"/>
      <c r="R133" s="45"/>
      <c r="S133" s="45"/>
      <c r="T133" s="45"/>
      <c r="U133" s="45"/>
      <c r="V133" s="45"/>
      <c r="W133" s="45"/>
      <c r="X133" s="45"/>
      <c r="Y133" s="45"/>
      <c r="Z133" s="45"/>
      <c r="AA133" s="45"/>
      <c r="AB133" s="45"/>
      <c r="AC133" s="45"/>
      <c r="AD133" s="45"/>
      <c r="AE133" s="45"/>
      <c r="AF133" s="45"/>
      <c r="AG133" s="45"/>
    </row>
    <row r="134" spans="3:33" ht="21" x14ac:dyDescent="0.25">
      <c r="C134" s="22"/>
      <c r="D134" s="202"/>
      <c r="E134" s="203"/>
      <c r="F134" s="203"/>
      <c r="G134" s="203"/>
      <c r="H134" s="203"/>
      <c r="I134" s="204"/>
      <c r="K134" s="52"/>
      <c r="N134" s="45"/>
      <c r="O134" s="45"/>
      <c r="P134" s="45"/>
      <c r="Q134" s="45"/>
      <c r="R134" s="45"/>
      <c r="S134" s="45"/>
      <c r="T134" s="45"/>
      <c r="U134" s="45"/>
      <c r="V134" s="45"/>
      <c r="W134" s="45"/>
      <c r="X134" s="45"/>
      <c r="Y134" s="45"/>
      <c r="Z134" s="45"/>
      <c r="AA134" s="45"/>
      <c r="AB134" s="45"/>
      <c r="AC134" s="45"/>
      <c r="AD134" s="45"/>
      <c r="AE134" s="45"/>
      <c r="AF134" s="45"/>
      <c r="AG134" s="45"/>
    </row>
    <row r="135" spans="3:33" ht="21" x14ac:dyDescent="0.25">
      <c r="C135" s="22"/>
      <c r="D135" s="205"/>
      <c r="E135" s="206"/>
      <c r="F135" s="206"/>
      <c r="G135" s="206"/>
      <c r="H135" s="206"/>
      <c r="I135" s="207"/>
      <c r="K135" s="48"/>
      <c r="N135" s="45"/>
      <c r="O135" s="45"/>
      <c r="P135" s="45"/>
      <c r="Q135" s="45"/>
      <c r="R135" s="45"/>
      <c r="S135" s="45"/>
      <c r="T135" s="45"/>
      <c r="U135" s="45"/>
      <c r="V135" s="45"/>
      <c r="W135" s="45"/>
      <c r="X135" s="45"/>
      <c r="Y135" s="45"/>
      <c r="Z135" s="45"/>
      <c r="AA135" s="45"/>
      <c r="AB135" s="45"/>
      <c r="AC135" s="45"/>
      <c r="AD135" s="45"/>
      <c r="AE135" s="45"/>
      <c r="AF135" s="45"/>
      <c r="AG135" s="45"/>
    </row>
  </sheetData>
  <mergeCells count="29">
    <mergeCell ref="B2:K2"/>
    <mergeCell ref="D106:I107"/>
    <mergeCell ref="E56:I56"/>
    <mergeCell ref="D63:F63"/>
    <mergeCell ref="H63:I63"/>
    <mergeCell ref="E65:I65"/>
    <mergeCell ref="E73:I73"/>
    <mergeCell ref="E13:I13"/>
    <mergeCell ref="J52:K52"/>
    <mergeCell ref="D9:I9"/>
    <mergeCell ref="E10:I10"/>
    <mergeCell ref="E11:I11"/>
    <mergeCell ref="E42:I42"/>
    <mergeCell ref="J43:K43"/>
    <mergeCell ref="J48:K48"/>
    <mergeCell ref="D131:I135"/>
    <mergeCell ref="E12:I12"/>
    <mergeCell ref="J40:K40"/>
    <mergeCell ref="J112:K112"/>
    <mergeCell ref="D130:I130"/>
    <mergeCell ref="E112:I113"/>
    <mergeCell ref="D112:D113"/>
    <mergeCell ref="J49:K49"/>
    <mergeCell ref="J50:K50"/>
    <mergeCell ref="J51:K51"/>
    <mergeCell ref="E17:F17"/>
    <mergeCell ref="E19:F19"/>
    <mergeCell ref="E21:I21"/>
    <mergeCell ref="J111:K111"/>
  </mergeCells>
  <conditionalFormatting sqref="D73 D74:I76 D77:D78 D87:I87 D93:I93">
    <cfRule type="expression" dxfId="9" priority="19">
      <formula>#REF!="No"</formula>
    </cfRule>
  </conditionalFormatting>
  <conditionalFormatting sqref="D125:D128">
    <cfRule type="expression" dxfId="8" priority="9">
      <formula>#REF!="No"</formula>
    </cfRule>
  </conditionalFormatting>
  <conditionalFormatting sqref="D50:I50">
    <cfRule type="expression" dxfId="7" priority="15">
      <formula>$H$63="No"</formula>
    </cfRule>
  </conditionalFormatting>
  <conditionalFormatting sqref="D65:I71 D86:I86 D92:I92">
    <cfRule type="expression" dxfId="6" priority="11">
      <formula>$H$63="No"</formula>
    </cfRule>
  </conditionalFormatting>
  <conditionalFormatting sqref="D114:I115 D117:I117">
    <cfRule type="expression" dxfId="5" priority="5">
      <formula>#REF!="No"</formula>
    </cfRule>
  </conditionalFormatting>
  <conditionalFormatting sqref="E99:I99">
    <cfRule type="expression" dxfId="4" priority="7">
      <formula>#REF!="No"</formula>
    </cfRule>
  </conditionalFormatting>
  <conditionalFormatting sqref="E102:I102">
    <cfRule type="expression" dxfId="3" priority="2">
      <formula>#REF!="No"</formula>
    </cfRule>
  </conditionalFormatting>
  <conditionalFormatting sqref="E110:I110">
    <cfRule type="expression" dxfId="2" priority="4">
      <formula>#REF!="No"</formula>
    </cfRule>
  </conditionalFormatting>
  <conditionalFormatting sqref="E119:I119">
    <cfRule type="expression" dxfId="1" priority="3">
      <formula>#REF!="No"</formula>
    </cfRule>
  </conditionalFormatting>
  <conditionalFormatting sqref="E124:I124">
    <cfRule type="expression" dxfId="0" priority="6">
      <formula>#REF!="No"</formula>
    </cfRule>
  </conditionalFormatting>
  <dataValidations count="1">
    <dataValidation type="list" allowBlank="1" showInputMessage="1" showErrorMessage="1" sqref="H63:I63" xr:uid="{A6F87295-CF89-4BFC-BE2A-87AA9BBBB358}">
      <formula1>"Yes,No"</formula1>
    </dataValidation>
  </dataValidations>
  <pageMargins left="0.23622047244094491" right="0.23622047244094491" top="0.74803149606299213" bottom="0.74803149606299213" header="0.31496062992125984" footer="0.31496062992125984"/>
  <pageSetup paperSize="9" scale="55" orientation="portrait" r:id="rId1"/>
  <rowBreaks count="1" manualBreakCount="1">
    <brk id="94" max="8" man="1"/>
  </rowBreaks>
  <colBreaks count="1" manualBreakCount="1">
    <brk id="9" max="1048575" man="1"/>
  </colBreaks>
  <extLst>
    <ext xmlns:x14="http://schemas.microsoft.com/office/spreadsheetml/2009/9/main" uri="{CCE6A557-97BC-4b89-ADB6-D9C93CAAB3DF}">
      <x14:dataValidations xmlns:xm="http://schemas.microsoft.com/office/excel/2006/main" count="2">
        <x14:dataValidation type="list" allowBlank="1" showInputMessage="1" showErrorMessage="1" xr:uid="{F0CF631B-EAB7-448A-B300-CC4F5B7EDF39}">
          <x14:formula1>
            <xm:f>'Option 1 data'!$A$5:$A$144</xm:f>
          </x14:formula1>
          <xm:sqref>E18</xm:sqref>
        </x14:dataValidation>
        <x14:dataValidation type="list" allowBlank="1" showInputMessage="1" showErrorMessage="1" xr:uid="{8EA4AC7E-692E-4E69-9E3B-FCCE3B4133E8}">
          <x14:formula1>
            <xm:f>'Option 1 data'!$A$5:$A$145</xm:f>
          </x14:formula1>
          <xm:sqref>E17:F17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E4F366-65F5-45B8-BE2C-3B666AF58F77}">
  <dimension ref="A2:J145"/>
  <sheetViews>
    <sheetView showGridLines="0" zoomScale="115" zoomScaleNormal="115" workbookViewId="0">
      <selection activeCell="G6" sqref="G6"/>
    </sheetView>
  </sheetViews>
  <sheetFormatPr defaultColWidth="9.33203125" defaultRowHeight="15" x14ac:dyDescent="0.25"/>
  <cols>
    <col min="1" max="1" width="24.33203125" style="2" customWidth="1"/>
    <col min="2" max="2" width="9.33203125" style="13"/>
    <col min="3" max="3" width="15.1640625" style="13" customWidth="1"/>
    <col min="4" max="4" width="13" style="13" customWidth="1"/>
    <col min="5" max="5" width="9.33203125" style="2"/>
    <col min="6" max="6" width="31.83203125" style="2" customWidth="1"/>
    <col min="7" max="7" width="24.5" style="2" customWidth="1"/>
    <col min="8" max="8" width="23.83203125" style="2" customWidth="1"/>
    <col min="9" max="16384" width="9.33203125" style="2"/>
  </cols>
  <sheetData>
    <row r="2" spans="1:10" s="61" customFormat="1" ht="21" x14ac:dyDescent="0.35">
      <c r="A2" s="1" t="s">
        <v>79</v>
      </c>
      <c r="B2" s="1"/>
      <c r="C2" s="1"/>
      <c r="D2" s="60"/>
      <c r="E2" s="60"/>
      <c r="F2" s="60"/>
      <c r="G2" s="60"/>
      <c r="H2" s="60"/>
      <c r="I2" s="60"/>
      <c r="J2" s="60"/>
    </row>
    <row r="4" spans="1:10" ht="30" x14ac:dyDescent="0.25">
      <c r="A4" s="65" t="s">
        <v>75</v>
      </c>
      <c r="B4" s="66" t="s">
        <v>78</v>
      </c>
      <c r="C4" s="66" t="s">
        <v>80</v>
      </c>
      <c r="D4" s="66" t="s">
        <v>10</v>
      </c>
    </row>
    <row r="5" spans="1:10" x14ac:dyDescent="0.25">
      <c r="A5" s="2" t="s">
        <v>47</v>
      </c>
      <c r="B5" s="42">
        <v>2025</v>
      </c>
      <c r="C5" s="53">
        <v>8.9896547972410784E-3</v>
      </c>
      <c r="D5" s="54">
        <v>0.23</v>
      </c>
      <c r="F5" s="67" t="s">
        <v>81</v>
      </c>
      <c r="G5" s="55">
        <v>0.5480964438125685</v>
      </c>
    </row>
    <row r="6" spans="1:10" x14ac:dyDescent="0.25">
      <c r="A6" s="2" t="s">
        <v>47</v>
      </c>
      <c r="B6" s="43">
        <v>2026</v>
      </c>
      <c r="C6" s="53">
        <v>9.197225926509376E-3</v>
      </c>
      <c r="D6" s="56">
        <v>0.23</v>
      </c>
      <c r="F6" s="67" t="s">
        <v>83</v>
      </c>
      <c r="G6" s="58">
        <v>1.4491284968992248E-2</v>
      </c>
      <c r="H6" s="73"/>
    </row>
    <row r="7" spans="1:10" x14ac:dyDescent="0.25">
      <c r="A7" s="2" t="s">
        <v>47</v>
      </c>
      <c r="B7" s="43">
        <v>2027</v>
      </c>
      <c r="C7" s="53">
        <v>9.3849413076694324E-3</v>
      </c>
      <c r="D7" s="56">
        <v>0.23</v>
      </c>
      <c r="F7" s="67" t="s">
        <v>82</v>
      </c>
      <c r="G7" s="57">
        <v>5.2999999999999999E-2</v>
      </c>
    </row>
    <row r="8" spans="1:10" x14ac:dyDescent="0.25">
      <c r="A8" s="2" t="s">
        <v>47</v>
      </c>
      <c r="B8" s="43">
        <v>2028</v>
      </c>
      <c r="C8" s="53">
        <v>9.5781772491943477E-3</v>
      </c>
      <c r="D8" s="56">
        <v>0.23</v>
      </c>
      <c r="F8" s="67" t="s">
        <v>76</v>
      </c>
      <c r="G8" s="68">
        <v>0.33723823004577413</v>
      </c>
    </row>
    <row r="9" spans="1:10" x14ac:dyDescent="0.25">
      <c r="A9" s="62" t="s">
        <v>47</v>
      </c>
      <c r="B9" s="44">
        <v>2029</v>
      </c>
      <c r="C9" s="64">
        <v>9.7753919187552607E-3</v>
      </c>
      <c r="D9" s="59">
        <v>0.23</v>
      </c>
    </row>
    <row r="10" spans="1:10" x14ac:dyDescent="0.25">
      <c r="A10" s="2" t="s">
        <v>74</v>
      </c>
      <c r="B10" s="43">
        <v>2025</v>
      </c>
      <c r="C10" s="53">
        <v>9.9877044840261924E-3</v>
      </c>
      <c r="D10" s="56">
        <v>0.25</v>
      </c>
    </row>
    <row r="11" spans="1:10" x14ac:dyDescent="0.25">
      <c r="A11" s="2" t="s">
        <v>74</v>
      </c>
      <c r="B11" s="43">
        <v>2026</v>
      </c>
      <c r="C11" s="53">
        <v>1.0182864229644064E-2</v>
      </c>
      <c r="D11" s="56">
        <v>0.25</v>
      </c>
    </row>
    <row r="12" spans="1:10" x14ac:dyDescent="0.25">
      <c r="A12" s="2" t="s">
        <v>74</v>
      </c>
      <c r="B12" s="43">
        <v>2027</v>
      </c>
      <c r="C12" s="53">
        <v>1.0380004481129974E-2</v>
      </c>
      <c r="D12" s="56">
        <v>0.25</v>
      </c>
    </row>
    <row r="13" spans="1:10" x14ac:dyDescent="0.25">
      <c r="A13" s="2" t="s">
        <v>74</v>
      </c>
      <c r="B13" s="43">
        <v>2028</v>
      </c>
      <c r="C13" s="53">
        <v>1.0592171772724271E-2</v>
      </c>
      <c r="D13" s="56">
        <v>0.25</v>
      </c>
    </row>
    <row r="14" spans="1:10" x14ac:dyDescent="0.25">
      <c r="A14" s="62" t="s">
        <v>74</v>
      </c>
      <c r="B14" s="44">
        <v>2029</v>
      </c>
      <c r="C14" s="63">
        <v>1.0806451407686483E-2</v>
      </c>
      <c r="D14" s="59">
        <v>0.25</v>
      </c>
    </row>
    <row r="15" spans="1:10" x14ac:dyDescent="0.25">
      <c r="A15" s="2" t="s">
        <v>48</v>
      </c>
      <c r="B15" s="43">
        <v>2025</v>
      </c>
      <c r="C15" s="53">
        <v>1.7809579252759812E-2</v>
      </c>
      <c r="D15" s="56">
        <v>0.1</v>
      </c>
    </row>
    <row r="16" spans="1:10" x14ac:dyDescent="0.25">
      <c r="A16" s="2" t="s">
        <v>48</v>
      </c>
      <c r="B16" s="43">
        <v>2026</v>
      </c>
      <c r="C16" s="53">
        <v>1.81960471225447E-2</v>
      </c>
      <c r="D16" s="56">
        <v>0.1</v>
      </c>
    </row>
    <row r="17" spans="1:4" x14ac:dyDescent="0.25">
      <c r="A17" s="2" t="s">
        <v>48</v>
      </c>
      <c r="B17" s="43">
        <v>2027</v>
      </c>
      <c r="C17" s="53">
        <v>1.8568338246671964E-2</v>
      </c>
      <c r="D17" s="56">
        <v>0.1</v>
      </c>
    </row>
    <row r="18" spans="1:4" x14ac:dyDescent="0.25">
      <c r="A18" s="2" t="s">
        <v>48</v>
      </c>
      <c r="B18" s="43">
        <v>2028</v>
      </c>
      <c r="C18" s="53">
        <v>1.8939705011605405E-2</v>
      </c>
      <c r="D18" s="56">
        <v>0.1</v>
      </c>
    </row>
    <row r="19" spans="1:4" x14ac:dyDescent="0.25">
      <c r="A19" s="62" t="s">
        <v>48</v>
      </c>
      <c r="B19" s="44">
        <v>2029</v>
      </c>
      <c r="C19" s="63">
        <v>1.9318499111837514E-2</v>
      </c>
      <c r="D19" s="59">
        <v>0.1</v>
      </c>
    </row>
    <row r="20" spans="1:4" x14ac:dyDescent="0.25">
      <c r="A20" s="2" t="s">
        <v>49</v>
      </c>
      <c r="B20" s="43">
        <v>2025</v>
      </c>
      <c r="C20" s="53">
        <v>2.5958609633734867E-2</v>
      </c>
      <c r="D20" s="56">
        <v>0.18</v>
      </c>
    </row>
    <row r="21" spans="1:4" x14ac:dyDescent="0.25">
      <c r="A21" s="2" t="s">
        <v>49</v>
      </c>
      <c r="B21" s="43">
        <v>2026</v>
      </c>
      <c r="C21" s="53">
        <v>2.653982290343419E-2</v>
      </c>
      <c r="D21" s="56">
        <v>0.18</v>
      </c>
    </row>
    <row r="22" spans="1:4" x14ac:dyDescent="0.25">
      <c r="A22" s="2" t="s">
        <v>49</v>
      </c>
      <c r="B22" s="43">
        <v>2027</v>
      </c>
      <c r="C22" s="53">
        <v>2.7134314936471116E-2</v>
      </c>
      <c r="D22" s="56">
        <v>0.18</v>
      </c>
    </row>
    <row r="23" spans="1:4" x14ac:dyDescent="0.25">
      <c r="A23" s="2" t="s">
        <v>49</v>
      </c>
      <c r="B23" s="43">
        <v>2028</v>
      </c>
      <c r="C23" s="53">
        <v>2.7733711953417763E-2</v>
      </c>
      <c r="D23" s="56">
        <v>0.18</v>
      </c>
    </row>
    <row r="24" spans="1:4" x14ac:dyDescent="0.25">
      <c r="A24" s="62" t="s">
        <v>49</v>
      </c>
      <c r="B24" s="44">
        <v>2029</v>
      </c>
      <c r="C24" s="63">
        <v>2.8351896392859441E-2</v>
      </c>
      <c r="D24" s="59">
        <v>0.18</v>
      </c>
    </row>
    <row r="25" spans="1:4" x14ac:dyDescent="0.25">
      <c r="A25" s="2" t="s">
        <v>50</v>
      </c>
      <c r="B25" s="43">
        <v>2025</v>
      </c>
      <c r="C25" s="53">
        <v>1.540938436516579E-2</v>
      </c>
      <c r="D25" s="56">
        <v>0.125</v>
      </c>
    </row>
    <row r="26" spans="1:4" x14ac:dyDescent="0.25">
      <c r="A26" s="2" t="s">
        <v>50</v>
      </c>
      <c r="B26" s="43">
        <v>2026</v>
      </c>
      <c r="C26" s="53">
        <v>1.5717572052469105E-2</v>
      </c>
      <c r="D26" s="56">
        <v>0.125</v>
      </c>
    </row>
    <row r="27" spans="1:4" x14ac:dyDescent="0.25">
      <c r="A27" s="2" t="s">
        <v>50</v>
      </c>
      <c r="B27" s="43">
        <v>2027</v>
      </c>
      <c r="C27" s="53">
        <v>1.6021864247404906E-2</v>
      </c>
      <c r="D27" s="56">
        <v>0.125</v>
      </c>
    </row>
    <row r="28" spans="1:4" x14ac:dyDescent="0.25">
      <c r="A28" s="2" t="s">
        <v>50</v>
      </c>
      <c r="B28" s="43">
        <v>2028</v>
      </c>
      <c r="C28" s="53">
        <v>1.6332848632447033E-2</v>
      </c>
      <c r="D28" s="56">
        <v>0.125</v>
      </c>
    </row>
    <row r="29" spans="1:4" x14ac:dyDescent="0.25">
      <c r="A29" s="62" t="s">
        <v>50</v>
      </c>
      <c r="B29" s="44">
        <v>2029</v>
      </c>
      <c r="C29" s="64">
        <v>1.6648235939539582E-2</v>
      </c>
      <c r="D29" s="59">
        <v>0.125</v>
      </c>
    </row>
    <row r="30" spans="1:4" x14ac:dyDescent="0.25">
      <c r="A30" s="2" t="s">
        <v>51</v>
      </c>
      <c r="B30" s="43">
        <v>2025</v>
      </c>
      <c r="C30" s="53">
        <v>2.0243535073951945E-2</v>
      </c>
      <c r="D30" s="56">
        <v>0.19</v>
      </c>
    </row>
    <row r="31" spans="1:4" x14ac:dyDescent="0.25">
      <c r="A31" s="2" t="s">
        <v>51</v>
      </c>
      <c r="B31" s="43">
        <v>2026</v>
      </c>
      <c r="C31" s="53">
        <v>2.0648405775430985E-2</v>
      </c>
      <c r="D31" s="56">
        <v>0.19</v>
      </c>
    </row>
    <row r="32" spans="1:4" x14ac:dyDescent="0.25">
      <c r="A32" s="2" t="s">
        <v>51</v>
      </c>
      <c r="B32" s="43">
        <v>2027</v>
      </c>
      <c r="C32" s="53">
        <v>2.1061373890939605E-2</v>
      </c>
      <c r="D32" s="56">
        <v>0.19</v>
      </c>
    </row>
    <row r="33" spans="1:4" x14ac:dyDescent="0.25">
      <c r="A33" s="2" t="s">
        <v>51</v>
      </c>
      <c r="B33" s="43">
        <v>2028</v>
      </c>
      <c r="C33" s="53">
        <v>2.1482601368758396E-2</v>
      </c>
      <c r="D33" s="56">
        <v>0.19</v>
      </c>
    </row>
    <row r="34" spans="1:4" x14ac:dyDescent="0.25">
      <c r="A34" s="62" t="s">
        <v>51</v>
      </c>
      <c r="B34" s="44">
        <v>2029</v>
      </c>
      <c r="C34" s="64">
        <v>2.1912253396133563E-2</v>
      </c>
      <c r="D34" s="59">
        <v>0.19</v>
      </c>
    </row>
    <row r="35" spans="1:4" x14ac:dyDescent="0.25">
      <c r="A35" s="2" t="s">
        <v>52</v>
      </c>
      <c r="B35" s="43">
        <v>2025</v>
      </c>
      <c r="C35" s="53">
        <v>5.7484601799585753E-3</v>
      </c>
      <c r="D35" s="56">
        <v>0.22</v>
      </c>
    </row>
    <row r="36" spans="1:4" x14ac:dyDescent="0.25">
      <c r="A36" s="2" t="s">
        <v>52</v>
      </c>
      <c r="B36" s="43">
        <v>2026</v>
      </c>
      <c r="C36" s="53">
        <v>5.8634293835577471E-3</v>
      </c>
      <c r="D36" s="56">
        <v>0.22</v>
      </c>
    </row>
    <row r="37" spans="1:4" x14ac:dyDescent="0.25">
      <c r="A37" s="2" t="s">
        <v>52</v>
      </c>
      <c r="B37" s="43">
        <v>2027</v>
      </c>
      <c r="C37" s="53">
        <v>5.9806979712289021E-3</v>
      </c>
      <c r="D37" s="56">
        <v>0.22</v>
      </c>
    </row>
    <row r="38" spans="1:4" x14ac:dyDescent="0.25">
      <c r="A38" s="2" t="s">
        <v>52</v>
      </c>
      <c r="B38" s="43">
        <v>2028</v>
      </c>
      <c r="C38" s="53">
        <v>6.1003119306534802E-3</v>
      </c>
      <c r="D38" s="56">
        <v>0.22</v>
      </c>
    </row>
    <row r="39" spans="1:4" x14ac:dyDescent="0.25">
      <c r="A39" s="3" t="s">
        <v>52</v>
      </c>
      <c r="B39" s="44">
        <v>2029</v>
      </c>
      <c r="C39" s="64">
        <v>6.2223181692665497E-3</v>
      </c>
      <c r="D39" s="59">
        <v>0.22</v>
      </c>
    </row>
    <row r="40" spans="1:4" x14ac:dyDescent="0.25">
      <c r="A40" s="2" t="s">
        <v>53</v>
      </c>
      <c r="B40" s="43">
        <v>2025</v>
      </c>
      <c r="C40" s="53">
        <v>2.9753223318967206E-2</v>
      </c>
      <c r="D40" s="56">
        <v>0.2</v>
      </c>
    </row>
    <row r="41" spans="1:4" x14ac:dyDescent="0.25">
      <c r="A41" s="2" t="s">
        <v>53</v>
      </c>
      <c r="B41" s="43">
        <v>2026</v>
      </c>
      <c r="C41" s="53">
        <v>3.0500029224273278E-2</v>
      </c>
      <c r="D41" s="56">
        <v>0.2</v>
      </c>
    </row>
    <row r="42" spans="1:4" x14ac:dyDescent="0.25">
      <c r="A42" s="2" t="s">
        <v>53</v>
      </c>
      <c r="B42" s="43">
        <v>2027</v>
      </c>
      <c r="C42" s="53">
        <v>3.1265579957802533E-2</v>
      </c>
      <c r="D42" s="56">
        <v>0.2</v>
      </c>
    </row>
    <row r="43" spans="1:4" x14ac:dyDescent="0.25">
      <c r="A43" s="2" t="s">
        <v>53</v>
      </c>
      <c r="B43" s="43">
        <v>2028</v>
      </c>
      <c r="C43" s="53">
        <v>3.2050346014743374E-2</v>
      </c>
      <c r="D43" s="56">
        <v>0.2</v>
      </c>
    </row>
    <row r="44" spans="1:4" x14ac:dyDescent="0.25">
      <c r="A44" s="3" t="s">
        <v>53</v>
      </c>
      <c r="B44" s="44">
        <v>2029</v>
      </c>
      <c r="C44" s="64">
        <v>3.2854809699713432E-2</v>
      </c>
      <c r="D44" s="59">
        <v>0.2</v>
      </c>
    </row>
    <row r="45" spans="1:4" x14ac:dyDescent="0.25">
      <c r="A45" s="2" t="s">
        <v>54</v>
      </c>
      <c r="B45" s="43">
        <v>2025</v>
      </c>
      <c r="C45" s="53">
        <v>8.4166048195258077E-3</v>
      </c>
      <c r="D45" s="56">
        <v>0.2</v>
      </c>
    </row>
    <row r="46" spans="1:4" x14ac:dyDescent="0.25">
      <c r="A46" s="2" t="s">
        <v>54</v>
      </c>
      <c r="B46" s="43">
        <v>2026</v>
      </c>
      <c r="C46" s="53">
        <v>8.5849369159163233E-3</v>
      </c>
      <c r="D46" s="56">
        <v>0.2</v>
      </c>
    </row>
    <row r="47" spans="1:4" x14ac:dyDescent="0.25">
      <c r="A47" s="2" t="s">
        <v>54</v>
      </c>
      <c r="B47" s="43">
        <v>2027</v>
      </c>
      <c r="C47" s="53">
        <v>8.7566356542346496E-3</v>
      </c>
      <c r="D47" s="56">
        <v>0.2</v>
      </c>
    </row>
    <row r="48" spans="1:4" x14ac:dyDescent="0.25">
      <c r="A48" s="2" t="s">
        <v>54</v>
      </c>
      <c r="B48" s="43">
        <v>2028</v>
      </c>
      <c r="C48" s="53">
        <v>8.931768367319343E-3</v>
      </c>
      <c r="D48" s="56">
        <v>0.2</v>
      </c>
    </row>
    <row r="49" spans="1:4" x14ac:dyDescent="0.25">
      <c r="A49" s="3" t="s">
        <v>54</v>
      </c>
      <c r="B49" s="44">
        <v>2029</v>
      </c>
      <c r="C49" s="64">
        <v>9.1104037346657306E-3</v>
      </c>
      <c r="D49" s="59">
        <v>0.2</v>
      </c>
    </row>
    <row r="50" spans="1:4" x14ac:dyDescent="0.25">
      <c r="A50" s="2" t="s">
        <v>55</v>
      </c>
      <c r="B50" s="43">
        <v>2025</v>
      </c>
      <c r="C50" s="53">
        <v>9.3802172804204418E-3</v>
      </c>
      <c r="D50" s="56">
        <v>0.25</v>
      </c>
    </row>
    <row r="51" spans="1:4" x14ac:dyDescent="0.25">
      <c r="A51" s="2" t="s">
        <v>55</v>
      </c>
      <c r="B51" s="43">
        <v>2026</v>
      </c>
      <c r="C51" s="53">
        <v>9.5635067260798554E-3</v>
      </c>
      <c r="D51" s="56">
        <v>0.25</v>
      </c>
    </row>
    <row r="52" spans="1:4" x14ac:dyDescent="0.25">
      <c r="A52" s="2" t="s">
        <v>55</v>
      </c>
      <c r="B52" s="43">
        <v>2027</v>
      </c>
      <c r="C52" s="53">
        <v>9.7486562162967614E-3</v>
      </c>
      <c r="D52" s="56">
        <v>0.25</v>
      </c>
    </row>
    <row r="53" spans="1:4" x14ac:dyDescent="0.25">
      <c r="A53" s="2" t="s">
        <v>55</v>
      </c>
      <c r="B53" s="43">
        <v>2028</v>
      </c>
      <c r="C53" s="53">
        <v>9.9378776334550813E-3</v>
      </c>
      <c r="D53" s="56">
        <v>0.25</v>
      </c>
    </row>
    <row r="54" spans="1:4" x14ac:dyDescent="0.25">
      <c r="A54" s="3" t="s">
        <v>55</v>
      </c>
      <c r="B54" s="44">
        <v>2029</v>
      </c>
      <c r="C54" s="64">
        <v>1.0129778050557097E-2</v>
      </c>
      <c r="D54" s="59">
        <v>0.25</v>
      </c>
    </row>
    <row r="55" spans="1:4" x14ac:dyDescent="0.25">
      <c r="A55" s="2" t="s">
        <v>56</v>
      </c>
      <c r="B55" s="43">
        <v>2025</v>
      </c>
      <c r="C55" s="53">
        <v>5.3935120152985962E-3</v>
      </c>
      <c r="D55" s="56">
        <v>0.3</v>
      </c>
    </row>
    <row r="56" spans="1:4" x14ac:dyDescent="0.25">
      <c r="A56" s="2" t="s">
        <v>56</v>
      </c>
      <c r="B56" s="43">
        <v>2026</v>
      </c>
      <c r="C56" s="53">
        <v>5.4998181371201313E-3</v>
      </c>
      <c r="D56" s="56">
        <v>0.3</v>
      </c>
    </row>
    <row r="57" spans="1:4" x14ac:dyDescent="0.25">
      <c r="A57" s="2" t="s">
        <v>56</v>
      </c>
      <c r="B57" s="43">
        <v>2027</v>
      </c>
      <c r="C57" s="53">
        <v>5.6083845471468835E-3</v>
      </c>
      <c r="D57" s="56">
        <v>0.3</v>
      </c>
    </row>
    <row r="58" spans="1:4" x14ac:dyDescent="0.25">
      <c r="A58" s="2" t="s">
        <v>56</v>
      </c>
      <c r="B58" s="43">
        <v>2028</v>
      </c>
      <c r="C58" s="53">
        <v>5.7198792319441633E-3</v>
      </c>
      <c r="D58" s="56">
        <v>0.3</v>
      </c>
    </row>
    <row r="59" spans="1:4" x14ac:dyDescent="0.25">
      <c r="A59" s="3" t="s">
        <v>56</v>
      </c>
      <c r="B59" s="44">
        <v>2029</v>
      </c>
      <c r="C59" s="64">
        <v>5.8347916057139215E-3</v>
      </c>
      <c r="D59" s="59">
        <v>0.3</v>
      </c>
    </row>
    <row r="60" spans="1:4" x14ac:dyDescent="0.25">
      <c r="A60" s="2" t="s">
        <v>57</v>
      </c>
      <c r="B60" s="43">
        <v>2025</v>
      </c>
      <c r="C60" s="53">
        <v>3.2195977517423521E-2</v>
      </c>
      <c r="D60" s="56">
        <v>0.22</v>
      </c>
    </row>
    <row r="61" spans="1:4" x14ac:dyDescent="0.25">
      <c r="A61" s="2" t="s">
        <v>57</v>
      </c>
      <c r="B61" s="43">
        <v>2026</v>
      </c>
      <c r="C61" s="53">
        <v>3.2837321389570594E-2</v>
      </c>
      <c r="D61" s="56">
        <v>0.22</v>
      </c>
    </row>
    <row r="62" spans="1:4" x14ac:dyDescent="0.25">
      <c r="A62" s="2" t="s">
        <v>57</v>
      </c>
      <c r="B62" s="43">
        <v>2027</v>
      </c>
      <c r="C62" s="53">
        <v>3.347305193167268E-2</v>
      </c>
      <c r="D62" s="56">
        <v>0.22</v>
      </c>
    </row>
    <row r="63" spans="1:4" x14ac:dyDescent="0.25">
      <c r="A63" s="2" t="s">
        <v>57</v>
      </c>
      <c r="B63" s="43">
        <v>2028</v>
      </c>
      <c r="C63" s="53">
        <v>3.4122763869666443E-2</v>
      </c>
      <c r="D63" s="56">
        <v>0.22</v>
      </c>
    </row>
    <row r="64" spans="1:4" x14ac:dyDescent="0.25">
      <c r="A64" s="3" t="s">
        <v>57</v>
      </c>
      <c r="B64" s="44">
        <v>2029</v>
      </c>
      <c r="C64" s="64">
        <v>3.4781674439989703E-2</v>
      </c>
      <c r="D64" s="59">
        <v>0.22</v>
      </c>
    </row>
    <row r="65" spans="1:4" x14ac:dyDescent="0.25">
      <c r="A65" s="2" t="s">
        <v>58</v>
      </c>
      <c r="B65" s="43">
        <v>2025</v>
      </c>
      <c r="C65" s="53">
        <v>4.40610847494785E-2</v>
      </c>
      <c r="D65" s="56">
        <v>0.09</v>
      </c>
    </row>
    <row r="66" spans="1:4" x14ac:dyDescent="0.25">
      <c r="A66" s="2" t="s">
        <v>58</v>
      </c>
      <c r="B66" s="43">
        <v>2026</v>
      </c>
      <c r="C66" s="53">
        <v>4.534282170484083E-2</v>
      </c>
      <c r="D66" s="56">
        <v>0.09</v>
      </c>
    </row>
    <row r="67" spans="1:4" x14ac:dyDescent="0.25">
      <c r="A67" s="2" t="s">
        <v>58</v>
      </c>
      <c r="B67" s="43">
        <v>2027</v>
      </c>
      <c r="C67" s="53">
        <v>4.6703106355986054E-2</v>
      </c>
      <c r="D67" s="56">
        <v>0.09</v>
      </c>
    </row>
    <row r="68" spans="1:4" x14ac:dyDescent="0.25">
      <c r="A68" s="2" t="s">
        <v>58</v>
      </c>
      <c r="B68" s="43">
        <v>2028</v>
      </c>
      <c r="C68" s="53">
        <v>4.8104199546665637E-2</v>
      </c>
      <c r="D68" s="56">
        <v>0.09</v>
      </c>
    </row>
    <row r="69" spans="1:4" x14ac:dyDescent="0.25">
      <c r="A69" s="3" t="s">
        <v>58</v>
      </c>
      <c r="B69" s="44">
        <v>2029</v>
      </c>
      <c r="C69" s="64">
        <v>4.9547325533065609E-2</v>
      </c>
      <c r="D69" s="59">
        <v>0.09</v>
      </c>
    </row>
    <row r="70" spans="1:4" x14ac:dyDescent="0.25">
      <c r="A70" s="2" t="s">
        <v>59</v>
      </c>
      <c r="B70" s="43">
        <v>2025</v>
      </c>
      <c r="C70" s="53">
        <v>1.525793990260587E-2</v>
      </c>
      <c r="D70" s="56">
        <v>0.125</v>
      </c>
    </row>
    <row r="71" spans="1:4" x14ac:dyDescent="0.25">
      <c r="A71" s="2" t="s">
        <v>59</v>
      </c>
      <c r="B71" s="43">
        <v>2026</v>
      </c>
      <c r="C71" s="53">
        <v>1.5556080048302787E-2</v>
      </c>
      <c r="D71" s="56">
        <v>0.125</v>
      </c>
    </row>
    <row r="72" spans="1:4" x14ac:dyDescent="0.25">
      <c r="A72" s="2" t="s">
        <v>59</v>
      </c>
      <c r="B72" s="43">
        <v>2027</v>
      </c>
      <c r="C72" s="53">
        <v>1.5860979217249521E-2</v>
      </c>
      <c r="D72" s="56">
        <v>0.125</v>
      </c>
    </row>
    <row r="73" spans="1:4" x14ac:dyDescent="0.25">
      <c r="A73" s="2" t="s">
        <v>59</v>
      </c>
      <c r="B73" s="43">
        <v>2028</v>
      </c>
      <c r="C73" s="53">
        <v>1.6175026605751062E-2</v>
      </c>
      <c r="D73" s="56">
        <v>0.125</v>
      </c>
    </row>
    <row r="74" spans="1:4" x14ac:dyDescent="0.25">
      <c r="A74" s="3" t="s">
        <v>59</v>
      </c>
      <c r="B74" s="44">
        <v>2029</v>
      </c>
      <c r="C74" s="64">
        <v>1.6498527137866086E-2</v>
      </c>
      <c r="D74" s="59">
        <v>0.125</v>
      </c>
    </row>
    <row r="75" spans="1:4" x14ac:dyDescent="0.25">
      <c r="A75" s="2" t="s">
        <v>60</v>
      </c>
      <c r="B75" s="43">
        <v>2025</v>
      </c>
      <c r="C75" s="53">
        <v>2.2706697399283545E-2</v>
      </c>
      <c r="D75" s="56">
        <v>0.24</v>
      </c>
    </row>
    <row r="76" spans="1:4" x14ac:dyDescent="0.25">
      <c r="A76" s="2" t="s">
        <v>60</v>
      </c>
      <c r="B76" s="43">
        <v>2026</v>
      </c>
      <c r="C76" s="53">
        <v>2.3160831347269217E-2</v>
      </c>
      <c r="D76" s="56">
        <v>0.24</v>
      </c>
    </row>
    <row r="77" spans="1:4" x14ac:dyDescent="0.25">
      <c r="A77" s="2" t="s">
        <v>60</v>
      </c>
      <c r="B77" s="43">
        <v>2027</v>
      </c>
      <c r="C77" s="53">
        <v>2.36240479742146E-2</v>
      </c>
      <c r="D77" s="56">
        <v>0.24</v>
      </c>
    </row>
    <row r="78" spans="1:4" x14ac:dyDescent="0.25">
      <c r="A78" s="2" t="s">
        <v>60</v>
      </c>
      <c r="B78" s="43">
        <v>2028</v>
      </c>
      <c r="C78" s="53">
        <v>2.4096528933698892E-2</v>
      </c>
      <c r="D78" s="56">
        <v>0.24</v>
      </c>
    </row>
    <row r="79" spans="1:4" x14ac:dyDescent="0.25">
      <c r="A79" s="3" t="s">
        <v>60</v>
      </c>
      <c r="B79" s="44">
        <v>2029</v>
      </c>
      <c r="C79" s="64">
        <v>2.457845951237287E-2</v>
      </c>
      <c r="D79" s="59">
        <v>0.24</v>
      </c>
    </row>
    <row r="80" spans="1:4" x14ac:dyDescent="0.25">
      <c r="A80" s="2" t="s">
        <v>61</v>
      </c>
      <c r="B80" s="43">
        <v>2025</v>
      </c>
      <c r="C80" s="53">
        <v>2.9717965168581877E-2</v>
      </c>
      <c r="D80" s="56">
        <v>0.2</v>
      </c>
    </row>
    <row r="81" spans="1:4" x14ac:dyDescent="0.25">
      <c r="A81" s="2" t="s">
        <v>61</v>
      </c>
      <c r="B81" s="43">
        <v>2026</v>
      </c>
      <c r="C81" s="53">
        <v>3.0371463222638992E-2</v>
      </c>
      <c r="D81" s="56">
        <v>0.2</v>
      </c>
    </row>
    <row r="82" spans="1:4" x14ac:dyDescent="0.25">
      <c r="A82" s="2" t="s">
        <v>61</v>
      </c>
      <c r="B82" s="43">
        <v>2027</v>
      </c>
      <c r="C82" s="53">
        <v>3.1054821145148369E-2</v>
      </c>
      <c r="D82" s="56">
        <v>0.2</v>
      </c>
    </row>
    <row r="83" spans="1:4" x14ac:dyDescent="0.25">
      <c r="A83" s="2" t="s">
        <v>61</v>
      </c>
      <c r="B83" s="43">
        <v>2028</v>
      </c>
      <c r="C83" s="53">
        <v>3.1756970651240175E-2</v>
      </c>
      <c r="D83" s="56">
        <v>0.2</v>
      </c>
    </row>
    <row r="84" spans="1:4" x14ac:dyDescent="0.25">
      <c r="A84" s="3" t="s">
        <v>61</v>
      </c>
      <c r="B84" s="44">
        <v>2029</v>
      </c>
      <c r="C84" s="64">
        <v>3.2493097230935922E-2</v>
      </c>
      <c r="D84" s="59">
        <v>0.2</v>
      </c>
    </row>
    <row r="85" spans="1:4" x14ac:dyDescent="0.25">
      <c r="A85" s="2" t="s">
        <v>62</v>
      </c>
      <c r="B85" s="43">
        <v>2025</v>
      </c>
      <c r="C85" s="53">
        <v>1.5775278473968833E-2</v>
      </c>
      <c r="D85" s="56">
        <v>0.15</v>
      </c>
    </row>
    <row r="86" spans="1:4" x14ac:dyDescent="0.25">
      <c r="A86" s="2" t="s">
        <v>62</v>
      </c>
      <c r="B86" s="43">
        <v>2026</v>
      </c>
      <c r="C86" s="53">
        <v>1.6129117970139953E-2</v>
      </c>
      <c r="D86" s="56">
        <v>0.15</v>
      </c>
    </row>
    <row r="87" spans="1:4" x14ac:dyDescent="0.25">
      <c r="A87" s="2" t="s">
        <v>62</v>
      </c>
      <c r="B87" s="43">
        <v>2027</v>
      </c>
      <c r="C87" s="53">
        <v>1.6496216695140335E-2</v>
      </c>
      <c r="D87" s="56">
        <v>0.15</v>
      </c>
    </row>
    <row r="88" spans="1:4" x14ac:dyDescent="0.25">
      <c r="A88" s="2" t="s">
        <v>62</v>
      </c>
      <c r="B88" s="43">
        <v>2028</v>
      </c>
      <c r="C88" s="53">
        <v>1.6875299754794661E-2</v>
      </c>
      <c r="D88" s="56">
        <v>0.15</v>
      </c>
    </row>
    <row r="89" spans="1:4" x14ac:dyDescent="0.25">
      <c r="A89" s="3" t="s">
        <v>62</v>
      </c>
      <c r="B89" s="44">
        <v>2029</v>
      </c>
      <c r="C89" s="64">
        <v>1.7267144215100994E-2</v>
      </c>
      <c r="D89" s="59">
        <v>0.15</v>
      </c>
    </row>
    <row r="90" spans="1:4" x14ac:dyDescent="0.25">
      <c r="A90" s="2" t="s">
        <v>63</v>
      </c>
      <c r="B90" s="43">
        <v>2025</v>
      </c>
      <c r="C90" s="53">
        <v>1.2063109165148871E-2</v>
      </c>
      <c r="D90" s="56">
        <v>0.35</v>
      </c>
    </row>
    <row r="91" spans="1:4" x14ac:dyDescent="0.25">
      <c r="A91" s="2" t="s">
        <v>63</v>
      </c>
      <c r="B91" s="43">
        <v>2026</v>
      </c>
      <c r="C91" s="53">
        <v>1.2307507756834786E-2</v>
      </c>
      <c r="D91" s="56">
        <v>0.35</v>
      </c>
    </row>
    <row r="92" spans="1:4" x14ac:dyDescent="0.25">
      <c r="A92" s="2" t="s">
        <v>63</v>
      </c>
      <c r="B92" s="43">
        <v>2027</v>
      </c>
      <c r="C92" s="53">
        <v>1.2553411761816347E-2</v>
      </c>
      <c r="D92" s="56">
        <v>0.35</v>
      </c>
    </row>
    <row r="93" spans="1:4" x14ac:dyDescent="0.25">
      <c r="A93" s="2" t="s">
        <v>63</v>
      </c>
      <c r="B93" s="43">
        <v>2028</v>
      </c>
      <c r="C93" s="53">
        <v>1.2804228928817439E-2</v>
      </c>
      <c r="D93" s="56">
        <v>0.35</v>
      </c>
    </row>
    <row r="94" spans="1:4" x14ac:dyDescent="0.25">
      <c r="A94" s="3" t="s">
        <v>63</v>
      </c>
      <c r="B94" s="44">
        <v>2029</v>
      </c>
      <c r="C94" s="64">
        <v>1.3060313507393787E-2</v>
      </c>
      <c r="D94" s="59">
        <v>0.35</v>
      </c>
    </row>
    <row r="95" spans="1:4" x14ac:dyDescent="0.25">
      <c r="A95" s="2" t="s">
        <v>64</v>
      </c>
      <c r="B95" s="43">
        <v>2025</v>
      </c>
      <c r="C95" s="53">
        <v>7.2721284054444012E-3</v>
      </c>
      <c r="D95" s="56">
        <v>0.25800000000000001</v>
      </c>
    </row>
    <row r="96" spans="1:4" x14ac:dyDescent="0.25">
      <c r="A96" s="2" t="s">
        <v>64</v>
      </c>
      <c r="B96" s="43">
        <v>2026</v>
      </c>
      <c r="C96" s="53">
        <v>7.4175709735532893E-3</v>
      </c>
      <c r="D96" s="56">
        <v>0.25800000000000001</v>
      </c>
    </row>
    <row r="97" spans="1:4" x14ac:dyDescent="0.25">
      <c r="A97" s="2" t="s">
        <v>64</v>
      </c>
      <c r="B97" s="43">
        <v>2027</v>
      </c>
      <c r="C97" s="53">
        <v>7.5659223930243553E-3</v>
      </c>
      <c r="D97" s="56">
        <v>0.25800000000000001</v>
      </c>
    </row>
    <row r="98" spans="1:4" x14ac:dyDescent="0.25">
      <c r="A98" s="2" t="s">
        <v>64</v>
      </c>
      <c r="B98" s="43">
        <v>2028</v>
      </c>
      <c r="C98" s="53">
        <v>7.7172408408848429E-3</v>
      </c>
      <c r="D98" s="56">
        <v>0.25800000000000001</v>
      </c>
    </row>
    <row r="99" spans="1:4" x14ac:dyDescent="0.25">
      <c r="A99" s="3" t="s">
        <v>64</v>
      </c>
      <c r="B99" s="44">
        <v>2029</v>
      </c>
      <c r="C99" s="64">
        <v>7.8715856577025404E-3</v>
      </c>
      <c r="D99" s="59">
        <v>0.25800000000000001</v>
      </c>
    </row>
    <row r="100" spans="1:4" x14ac:dyDescent="0.25">
      <c r="A100" s="2" t="s">
        <v>65</v>
      </c>
      <c r="B100" s="43">
        <v>2025</v>
      </c>
      <c r="C100" s="53">
        <v>2.0060930842720929E-2</v>
      </c>
      <c r="D100" s="56">
        <v>0.22</v>
      </c>
    </row>
    <row r="101" spans="1:4" x14ac:dyDescent="0.25">
      <c r="A101" s="2" t="s">
        <v>65</v>
      </c>
      <c r="B101" s="43">
        <v>2026</v>
      </c>
      <c r="C101" s="53">
        <v>2.0462149459575349E-2</v>
      </c>
      <c r="D101" s="56">
        <v>0.22</v>
      </c>
    </row>
    <row r="102" spans="1:4" x14ac:dyDescent="0.25">
      <c r="A102" s="2" t="s">
        <v>65</v>
      </c>
      <c r="B102" s="43">
        <v>2027</v>
      </c>
      <c r="C102" s="53">
        <v>2.0871392448766856E-2</v>
      </c>
      <c r="D102" s="56">
        <v>0.22</v>
      </c>
    </row>
    <row r="103" spans="1:4" x14ac:dyDescent="0.25">
      <c r="A103" s="2" t="s">
        <v>65</v>
      </c>
      <c r="B103" s="43">
        <v>2028</v>
      </c>
      <c r="C103" s="53">
        <v>2.1288820297742192E-2</v>
      </c>
      <c r="D103" s="56">
        <v>0.22</v>
      </c>
    </row>
    <row r="104" spans="1:4" x14ac:dyDescent="0.25">
      <c r="A104" s="3" t="s">
        <v>65</v>
      </c>
      <c r="B104" s="44">
        <v>2029</v>
      </c>
      <c r="C104" s="64">
        <v>2.1714596703697037E-2</v>
      </c>
      <c r="D104" s="59">
        <v>0.22</v>
      </c>
    </row>
    <row r="105" spans="1:4" x14ac:dyDescent="0.25">
      <c r="A105" s="2" t="s">
        <v>66</v>
      </c>
      <c r="B105" s="43">
        <v>2025</v>
      </c>
      <c r="C105" s="53">
        <v>3.7246707585261656E-2</v>
      </c>
      <c r="D105" s="56">
        <v>0.19</v>
      </c>
    </row>
    <row r="106" spans="1:4" x14ac:dyDescent="0.25">
      <c r="A106" s="2" t="s">
        <v>66</v>
      </c>
      <c r="B106" s="43">
        <v>2026</v>
      </c>
      <c r="C106" s="53">
        <v>3.8580884650965729E-2</v>
      </c>
      <c r="D106" s="56">
        <v>0.19</v>
      </c>
    </row>
    <row r="107" spans="1:4" x14ac:dyDescent="0.25">
      <c r="A107" s="2" t="s">
        <v>66</v>
      </c>
      <c r="B107" s="43">
        <v>2027</v>
      </c>
      <c r="C107" s="53">
        <v>3.9699730305843735E-2</v>
      </c>
      <c r="D107" s="56">
        <v>0.19</v>
      </c>
    </row>
    <row r="108" spans="1:4" x14ac:dyDescent="0.25">
      <c r="A108" s="2" t="s">
        <v>66</v>
      </c>
      <c r="B108" s="43">
        <v>2028</v>
      </c>
      <c r="C108" s="53">
        <v>4.0692223563489824E-2</v>
      </c>
      <c r="D108" s="56">
        <v>0.19</v>
      </c>
    </row>
    <row r="109" spans="1:4" x14ac:dyDescent="0.25">
      <c r="A109" s="3" t="s">
        <v>66</v>
      </c>
      <c r="B109" s="44">
        <v>2029</v>
      </c>
      <c r="C109" s="64">
        <v>4.1709529152577064E-2</v>
      </c>
      <c r="D109" s="59">
        <v>0.19</v>
      </c>
    </row>
    <row r="110" spans="1:4" x14ac:dyDescent="0.25">
      <c r="A110" s="2" t="s">
        <v>67</v>
      </c>
      <c r="B110" s="43">
        <v>2025</v>
      </c>
      <c r="C110" s="53">
        <v>2.1971571603682082E-2</v>
      </c>
      <c r="D110" s="56">
        <v>0.21</v>
      </c>
    </row>
    <row r="111" spans="1:4" x14ac:dyDescent="0.25">
      <c r="A111" s="2" t="s">
        <v>67</v>
      </c>
      <c r="B111" s="43">
        <v>2026</v>
      </c>
      <c r="C111" s="53">
        <v>2.2417814222952866E-2</v>
      </c>
      <c r="D111" s="56">
        <v>0.21</v>
      </c>
    </row>
    <row r="112" spans="1:4" x14ac:dyDescent="0.25">
      <c r="A112" s="2" t="s">
        <v>67</v>
      </c>
      <c r="B112" s="43">
        <v>2027</v>
      </c>
      <c r="C112" s="53">
        <v>2.2875585989385567E-2</v>
      </c>
      <c r="D112" s="56">
        <v>0.21</v>
      </c>
    </row>
    <row r="113" spans="1:4" x14ac:dyDescent="0.25">
      <c r="A113" s="2" t="s">
        <v>67</v>
      </c>
      <c r="B113" s="43">
        <v>2028</v>
      </c>
      <c r="C113" s="53">
        <v>2.3343162967008609E-2</v>
      </c>
      <c r="D113" s="56">
        <v>0.21</v>
      </c>
    </row>
    <row r="114" spans="1:4" x14ac:dyDescent="0.25">
      <c r="A114" s="3" t="s">
        <v>67</v>
      </c>
      <c r="B114" s="44">
        <v>2029</v>
      </c>
      <c r="C114" s="64">
        <v>2.3820530649683938E-2</v>
      </c>
      <c r="D114" s="59">
        <v>0.21</v>
      </c>
    </row>
    <row r="115" spans="1:4" x14ac:dyDescent="0.25">
      <c r="A115" s="2" t="s">
        <v>68</v>
      </c>
      <c r="B115" s="43">
        <v>2025</v>
      </c>
      <c r="C115" s="53">
        <v>5.2579551007677285E-2</v>
      </c>
      <c r="D115" s="56">
        <v>0.16</v>
      </c>
    </row>
    <row r="116" spans="1:4" x14ac:dyDescent="0.25">
      <c r="A116" s="2" t="s">
        <v>68</v>
      </c>
      <c r="B116" s="43">
        <v>2026</v>
      </c>
      <c r="C116" s="53">
        <v>5.4330450056232944E-2</v>
      </c>
      <c r="D116" s="56">
        <v>0.16</v>
      </c>
    </row>
    <row r="117" spans="1:4" x14ac:dyDescent="0.25">
      <c r="A117" s="2" t="s">
        <v>68</v>
      </c>
      <c r="B117" s="43">
        <v>2027</v>
      </c>
      <c r="C117" s="53">
        <v>5.5936458159895189E-2</v>
      </c>
      <c r="D117" s="56">
        <v>0.16</v>
      </c>
    </row>
    <row r="118" spans="1:4" x14ac:dyDescent="0.25">
      <c r="A118" s="2" t="s">
        <v>68</v>
      </c>
      <c r="B118" s="43">
        <v>2028</v>
      </c>
      <c r="C118" s="53">
        <v>5.7637485852537605E-2</v>
      </c>
      <c r="D118" s="56">
        <v>0.16</v>
      </c>
    </row>
    <row r="119" spans="1:4" x14ac:dyDescent="0.25">
      <c r="A119" s="3" t="s">
        <v>68</v>
      </c>
      <c r="B119" s="44">
        <v>2029</v>
      </c>
      <c r="C119" s="64">
        <v>5.9375832425850136E-2</v>
      </c>
      <c r="D119" s="59">
        <v>0.16</v>
      </c>
    </row>
    <row r="120" spans="1:4" x14ac:dyDescent="0.25">
      <c r="A120" s="2" t="s">
        <v>69</v>
      </c>
      <c r="B120" s="43">
        <v>2025</v>
      </c>
      <c r="C120" s="53">
        <v>1.1889132112455699E-2</v>
      </c>
      <c r="D120" s="56">
        <v>0.21</v>
      </c>
    </row>
    <row r="121" spans="1:4" x14ac:dyDescent="0.25">
      <c r="A121" s="2" t="s">
        <v>69</v>
      </c>
      <c r="B121" s="43">
        <v>2026</v>
      </c>
      <c r="C121" s="53">
        <v>1.2187311545836087E-2</v>
      </c>
      <c r="D121" s="56">
        <v>0.21</v>
      </c>
    </row>
    <row r="122" spans="1:4" x14ac:dyDescent="0.25">
      <c r="A122" s="2" t="s">
        <v>69</v>
      </c>
      <c r="B122" s="43">
        <v>2027</v>
      </c>
      <c r="C122" s="53">
        <v>1.2425695359672641E-2</v>
      </c>
      <c r="D122" s="56">
        <v>0.21</v>
      </c>
    </row>
    <row r="123" spans="1:4" x14ac:dyDescent="0.25">
      <c r="A123" s="2" t="s">
        <v>69</v>
      </c>
      <c r="B123" s="43">
        <v>2028</v>
      </c>
      <c r="C123" s="53">
        <v>1.2669238988722225E-2</v>
      </c>
      <c r="D123" s="56">
        <v>0.21</v>
      </c>
    </row>
    <row r="124" spans="1:4" x14ac:dyDescent="0.25">
      <c r="A124" s="3" t="s">
        <v>69</v>
      </c>
      <c r="B124" s="44">
        <v>2029</v>
      </c>
      <c r="C124" s="64">
        <v>1.2919329766359603E-2</v>
      </c>
      <c r="D124" s="59">
        <v>0.21</v>
      </c>
    </row>
    <row r="125" spans="1:4" x14ac:dyDescent="0.25">
      <c r="A125" s="2" t="s">
        <v>70</v>
      </c>
      <c r="B125" s="43">
        <v>2025</v>
      </c>
      <c r="C125" s="53">
        <v>3.5896024499698184E-2</v>
      </c>
      <c r="D125" s="56">
        <v>0.22</v>
      </c>
    </row>
    <row r="126" spans="1:4" x14ac:dyDescent="0.25">
      <c r="A126" s="2" t="s">
        <v>70</v>
      </c>
      <c r="B126" s="43">
        <v>2026</v>
      </c>
      <c r="C126" s="53">
        <v>3.6625790677777048E-2</v>
      </c>
      <c r="D126" s="56">
        <v>0.22</v>
      </c>
    </row>
    <row r="127" spans="1:4" x14ac:dyDescent="0.25">
      <c r="A127" s="2" t="s">
        <v>70</v>
      </c>
      <c r="B127" s="43">
        <v>2027</v>
      </c>
      <c r="C127" s="53">
        <v>3.7362701586213916E-2</v>
      </c>
      <c r="D127" s="56">
        <v>0.22</v>
      </c>
    </row>
    <row r="128" spans="1:4" x14ac:dyDescent="0.25">
      <c r="A128" s="2" t="s">
        <v>70</v>
      </c>
      <c r="B128" s="43">
        <v>2028</v>
      </c>
      <c r="C128" s="53">
        <v>3.8111450126001645E-2</v>
      </c>
      <c r="D128" s="56">
        <v>0.22</v>
      </c>
    </row>
    <row r="129" spans="1:4" x14ac:dyDescent="0.25">
      <c r="A129" s="3" t="s">
        <v>70</v>
      </c>
      <c r="B129" s="44">
        <v>2029</v>
      </c>
      <c r="C129" s="64">
        <v>3.887520358652672E-2</v>
      </c>
      <c r="D129" s="59">
        <v>0.22</v>
      </c>
    </row>
    <row r="130" spans="1:4" x14ac:dyDescent="0.25">
      <c r="A130" s="2" t="s">
        <v>71</v>
      </c>
      <c r="B130" s="43">
        <v>2025</v>
      </c>
      <c r="C130" s="53">
        <v>1.6703445986393162E-2</v>
      </c>
      <c r="D130" s="56">
        <v>0.25</v>
      </c>
    </row>
    <row r="131" spans="1:4" x14ac:dyDescent="0.25">
      <c r="A131" s="2" t="s">
        <v>71</v>
      </c>
      <c r="B131" s="43">
        <v>2026</v>
      </c>
      <c r="C131" s="53">
        <v>1.7029831320967283E-2</v>
      </c>
      <c r="D131" s="56">
        <v>0.25</v>
      </c>
    </row>
    <row r="132" spans="1:4" x14ac:dyDescent="0.25">
      <c r="A132" s="2" t="s">
        <v>71</v>
      </c>
      <c r="B132" s="43">
        <v>2027</v>
      </c>
      <c r="C132" s="53">
        <v>1.735952885534121E-2</v>
      </c>
      <c r="D132" s="56">
        <v>0.25</v>
      </c>
    </row>
    <row r="133" spans="1:4" x14ac:dyDescent="0.25">
      <c r="A133" s="2" t="s">
        <v>71</v>
      </c>
      <c r="B133" s="43">
        <v>2028</v>
      </c>
      <c r="C133" s="53">
        <v>1.769647731042338E-2</v>
      </c>
      <c r="D133" s="56">
        <v>0.25</v>
      </c>
    </row>
    <row r="134" spans="1:4" x14ac:dyDescent="0.25">
      <c r="A134" s="3" t="s">
        <v>71</v>
      </c>
      <c r="B134" s="44">
        <v>2029</v>
      </c>
      <c r="C134" s="64">
        <v>1.8038196287287655E-2</v>
      </c>
      <c r="D134" s="59">
        <v>0.25</v>
      </c>
    </row>
    <row r="135" spans="1:4" x14ac:dyDescent="0.25">
      <c r="A135" s="2" t="s">
        <v>72</v>
      </c>
      <c r="B135" s="43">
        <v>2025</v>
      </c>
      <c r="C135" s="53">
        <v>8.9794817556603634E-3</v>
      </c>
      <c r="D135" s="56">
        <v>0.20599999999999999</v>
      </c>
    </row>
    <row r="136" spans="1:4" x14ac:dyDescent="0.25">
      <c r="A136" s="2" t="s">
        <v>72</v>
      </c>
      <c r="B136" s="43">
        <v>2026</v>
      </c>
      <c r="C136" s="53">
        <v>9.159071390773571E-3</v>
      </c>
      <c r="D136" s="56">
        <v>0.20599999999999999</v>
      </c>
    </row>
    <row r="137" spans="1:4" x14ac:dyDescent="0.25">
      <c r="A137" s="2" t="s">
        <v>72</v>
      </c>
      <c r="B137" s="43">
        <v>2027</v>
      </c>
      <c r="C137" s="53">
        <v>9.3422528185890426E-3</v>
      </c>
      <c r="D137" s="56">
        <v>0.20599999999999999</v>
      </c>
    </row>
    <row r="138" spans="1:4" x14ac:dyDescent="0.25">
      <c r="A138" s="2" t="s">
        <v>72</v>
      </c>
      <c r="B138" s="43">
        <v>2028</v>
      </c>
      <c r="C138" s="53">
        <v>9.5290978749608228E-3</v>
      </c>
      <c r="D138" s="56">
        <v>0.20599999999999999</v>
      </c>
    </row>
    <row r="139" spans="1:4" x14ac:dyDescent="0.25">
      <c r="A139" s="3" t="s">
        <v>72</v>
      </c>
      <c r="B139" s="44">
        <v>2029</v>
      </c>
      <c r="C139" s="64">
        <v>9.7196798324600386E-3</v>
      </c>
      <c r="D139" s="59">
        <v>0.20599999999999999</v>
      </c>
    </row>
    <row r="140" spans="1:4" x14ac:dyDescent="0.25">
      <c r="A140" s="2" t="s">
        <v>73</v>
      </c>
      <c r="B140" s="43">
        <v>2025</v>
      </c>
      <c r="C140" s="53">
        <v>9.2648497168273546E-4</v>
      </c>
      <c r="D140" s="56">
        <v>0.16</v>
      </c>
    </row>
    <row r="141" spans="1:4" x14ac:dyDescent="0.25">
      <c r="A141" s="2" t="s">
        <v>73</v>
      </c>
      <c r="B141" s="43">
        <v>2026</v>
      </c>
      <c r="C141" s="53">
        <v>9.4458848802941604E-4</v>
      </c>
      <c r="D141" s="56">
        <v>0.16</v>
      </c>
    </row>
    <row r="142" spans="1:4" x14ac:dyDescent="0.25">
      <c r="A142" s="2" t="s">
        <v>73</v>
      </c>
      <c r="B142" s="43">
        <v>2027</v>
      </c>
      <c r="C142" s="53">
        <v>9.6287572115766557E-4</v>
      </c>
      <c r="D142" s="56">
        <v>0.16</v>
      </c>
    </row>
    <row r="143" spans="1:4" x14ac:dyDescent="0.25">
      <c r="A143" s="2" t="s">
        <v>73</v>
      </c>
      <c r="B143" s="43">
        <v>2028</v>
      </c>
      <c r="C143" s="53">
        <v>9.815651389053358E-4</v>
      </c>
      <c r="D143" s="56">
        <v>0.16</v>
      </c>
    </row>
    <row r="144" spans="1:4" x14ac:dyDescent="0.25">
      <c r="A144" s="3" t="s">
        <v>73</v>
      </c>
      <c r="B144" s="44">
        <v>2029</v>
      </c>
      <c r="C144" s="64">
        <v>1.0005191617375978E-3</v>
      </c>
      <c r="D144" s="59">
        <v>0.16</v>
      </c>
    </row>
    <row r="145" spans="1:1" x14ac:dyDescent="0.25">
      <c r="A145" s="197" t="s">
        <v>132</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5FDC65A63D76E4585F17D62D2939A39" ma:contentTypeVersion="22" ma:contentTypeDescription="Create a new document." ma:contentTypeScope="" ma:versionID="ffff7de467688e31d10a28a5104241de">
  <xsd:schema xmlns:xsd="http://www.w3.org/2001/XMLSchema" xmlns:xs="http://www.w3.org/2001/XMLSchema" xmlns:p="http://schemas.microsoft.com/office/2006/metadata/properties" xmlns:ns2="601065a5-7a2e-4940-b558-9acaf00141ff" xmlns:ns3="1fc9169e-f71a-42ec-9592-b1fb01959e53" targetNamespace="http://schemas.microsoft.com/office/2006/metadata/properties" ma:root="true" ma:fieldsID="46a0d74346b9f4074824d91136a93b62" ns2:_="" ns3:_="">
    <xsd:import namespace="601065a5-7a2e-4940-b558-9acaf00141ff"/>
    <xsd:import namespace="1fc9169e-f71a-42ec-9592-b1fb01959e5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DateTaken" minOccurs="0"/>
                <xsd:element ref="ns2:MediaServiceOCR" minOccurs="0"/>
                <xsd:element ref="ns2:Document_x0020_status" minOccurs="0"/>
                <xsd:element ref="ns2:archiving"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1065a5-7a2e-4940-b558-9acaf00141ff" elementFormDefault="qualified">
    <xsd:import namespace="http://schemas.microsoft.com/office/2006/documentManagement/types"/>
    <xsd:import namespace="http://schemas.microsoft.com/office/infopath/2007/PartnerControls"/>
    <xsd:element name="MediaServiceMetadata" ma:index="4" nillable="true" ma:displayName="MediaServiceMetadata" ma:hidden="true" ma:internalName="MediaServiceMetadata" ma:readOnly="true">
      <xsd:simpleType>
        <xsd:restriction base="dms:Note"/>
      </xsd:simpleType>
    </xsd:element>
    <xsd:element name="MediaServiceFastMetadata" ma:index="5" nillable="true" ma:displayName="MediaServiceFastMetadata" ma:hidden="true" ma:internalName="MediaServiceFastMetadata" ma:readOnly="true">
      <xsd:simpleType>
        <xsd:restriction base="dms:Note"/>
      </xsd:simpleType>
    </xsd:element>
    <xsd:element name="MediaServiceAutoTags" ma:index="6" nillable="true" ma:displayName="Tags" ma:internalName="MediaServiceAutoTags" ma:readOnly="true">
      <xsd:simpleType>
        <xsd:restriction base="dms:Text"/>
      </xsd:simpleType>
    </xsd:element>
    <xsd:element name="MediaServiceDateTaken" ma:index="7" nillable="true" ma:displayName="MediaServiceDateTaken" ma:hidden="true" ma:internalName="MediaServiceDateTaken" ma:readOnly="true">
      <xsd:simpleType>
        <xsd:restriction base="dms:Text"/>
      </xsd:simpleType>
    </xsd:element>
    <xsd:element name="MediaServiceOCR" ma:index="8" nillable="true" ma:displayName="Extracted Text" ma:internalName="MediaServiceOCR" ma:readOnly="true">
      <xsd:simpleType>
        <xsd:restriction base="dms:Note">
          <xsd:maxLength value="255"/>
        </xsd:restriction>
      </xsd:simpleType>
    </xsd:element>
    <xsd:element name="Document_x0020_status" ma:index="9" nillable="true" ma:displayName="Document status" ma:default="Valid" ma:format="Dropdown" ma:internalName="Document_x0020_status" ma:readOnly="false">
      <xsd:simpleType>
        <xsd:restriction base="dms:Choice">
          <xsd:enumeration value="Valid"/>
          <xsd:enumeration value="Expired"/>
        </xsd:restriction>
      </xsd:simpleType>
    </xsd:element>
    <xsd:element name="archiving" ma:index="10" nillable="true" ma:displayName="archiving" ma:format="Hyperlink" ma:internalName="archiving"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21"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2ec5fc1f-2f46-46f7-8373-eebef436548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fc9169e-f71a-42ec-9592-b1fb01959e53" elementFormDefault="qualified">
    <xsd:import namespace="http://schemas.microsoft.com/office/2006/documentManagement/types"/>
    <xsd:import namespace="http://schemas.microsoft.com/office/infopath/2007/PartnerControls"/>
    <xsd:element name="SharedWithUsers" ma:index="11"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c0a9ddf6-b932-4fe6-923c-4e86e026fe89}" ma:internalName="TaxCatchAll" ma:showField="CatchAllData" ma:web="1fc9169e-f71a-42ec-9592-b1fb01959e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8"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ocument_x0020_status xmlns="601065a5-7a2e-4940-b558-9acaf00141ff">Valid</Document_x0020_status>
    <TaxCatchAll xmlns="1fc9169e-f71a-42ec-9592-b1fb01959e53" xsi:nil="true"/>
    <lcf76f155ced4ddcb4097134ff3c332f xmlns="601065a5-7a2e-4940-b558-9acaf00141ff">
      <Terms xmlns="http://schemas.microsoft.com/office/infopath/2007/PartnerControls"/>
    </lcf76f155ced4ddcb4097134ff3c332f>
    <archiving xmlns="601065a5-7a2e-4940-b558-9acaf00141ff">
      <Url xsi:nil="true"/>
      <Description xsi:nil="true"/>
    </archiving>
  </documentManagement>
</p:properties>
</file>

<file path=customXml/itemProps1.xml><?xml version="1.0" encoding="utf-8"?>
<ds:datastoreItem xmlns:ds="http://schemas.openxmlformats.org/officeDocument/2006/customXml" ds:itemID="{B2B63658-7048-4C9B-B16B-65F5B9FBFE8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1065a5-7a2e-4940-b558-9acaf00141ff"/>
    <ds:schemaRef ds:uri="1fc9169e-f71a-42ec-9592-b1fb01959e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68CF7A0-A098-45BB-8776-C4A14908EEA5}">
  <ds:schemaRefs>
    <ds:schemaRef ds:uri="http://schemas.microsoft.com/sharepoint/v3/contenttype/forms"/>
  </ds:schemaRefs>
</ds:datastoreItem>
</file>

<file path=customXml/itemProps3.xml><?xml version="1.0" encoding="utf-8"?>
<ds:datastoreItem xmlns:ds="http://schemas.openxmlformats.org/officeDocument/2006/customXml" ds:itemID="{82BD7C91-65FF-4796-9050-99240C23D7CA}">
  <ds:schemaRefs>
    <ds:schemaRef ds:uri="1fc9169e-f71a-42ec-9592-b1fb01959e53"/>
    <ds:schemaRef ds:uri="http://purl.org/dc/elements/1.1/"/>
    <ds:schemaRef ds:uri="601065a5-7a2e-4940-b558-9acaf00141ff"/>
    <ds:schemaRef ds:uri="http://www.w3.org/XML/1998/namespace"/>
    <ds:schemaRef ds:uri="http://purl.org/dc/terms/"/>
    <ds:schemaRef ds:uri="http://schemas.microsoft.com/office/2006/documentManagement/types"/>
    <ds:schemaRef ds:uri="http://purl.org/dc/dcmitype/"/>
    <ds:schemaRef ds:uri="http://schemas.microsoft.com/office/infopath/2007/PartnerControls"/>
    <ds:schemaRef ds:uri="http://schemas.openxmlformats.org/package/2006/metadata/core-propertie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Reporting tool</vt:lpstr>
      <vt:lpstr>Option 1 data</vt:lpstr>
      <vt:lpstr>'Reporting tool'!Print_Area</vt:lpstr>
      <vt:lpstr>'Reporting tool'!Print_Titles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Gonçalo Moreira</dc:creator>
  <cp:keywords/>
  <dc:description/>
  <cp:lastModifiedBy>Luc Flaus</cp:lastModifiedBy>
  <cp:revision/>
  <cp:lastPrinted>2024-06-24T15:27:59Z</cp:lastPrinted>
  <dcterms:created xsi:type="dcterms:W3CDTF">2024-05-20T09:22:06Z</dcterms:created>
  <dcterms:modified xsi:type="dcterms:W3CDTF">2024-06-25T07:28:07Z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0x01010045FDC65A63D76E4585F17D62D2939A39</vt:lpwstr>
  </property>
  <property fmtid="{D5CDD505-2E9C-101B-9397-08002B2CF9AE}" pid="3" name="MediaServiceImageTags">
    <vt:lpwstr/>
  </property>
</Properties>
</file>